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O:\DGECMI\SSFE\09_Post 2020\85_Doc type FEDER_FSE+_FTJ\FP 6 Certification\Demande_paiement_FEDER_FTJ_20250306\"/>
    </mc:Choice>
  </mc:AlternateContent>
  <xr:revisionPtr revIDLastSave="0" documentId="13_ncr:1_{38887A93-82E8-43D9-AA82-ACC9E03A5CDA}" xr6:coauthVersionLast="47" xr6:coauthVersionMax="47" xr10:uidLastSave="{00000000-0000-0000-0000-000000000000}"/>
  <bookViews>
    <workbookView xWindow="780" yWindow="780" windowWidth="21600" windowHeight="11385" tabRatio="776" activeTab="2" xr2:uid="{00000000-000D-0000-FFFF-FFFF00000000}"/>
  </bookViews>
  <sheets>
    <sheet name="NOTICE EXPLICATIVE" sheetId="57" r:id="rId1"/>
    <sheet name="Etat récapitulatif des dépenses" sheetId="2" r:id="rId2"/>
    <sheet name="Synthèse E-Synergie" sheetId="44" r:id="rId3"/>
    <sheet name="Feuil1" sheetId="49" state="hidden" r:id="rId4"/>
    <sheet name="TS_Détail" sheetId="58" state="hidden" r:id="rId5"/>
    <sheet name="liste déroulante" sheetId="45" state="hidden" r:id="rId6"/>
  </sheets>
  <definedNames>
    <definedName name="Choisir_ICI_pourcentage_ou_heures_projet">Feuil1!$B$2:$B$2</definedName>
    <definedName name="Choisir_ICI_si_pourcentage_heures_ou_Jours_sur_projet" localSheetId="3">Feuil1!$B$1:$B$2</definedName>
    <definedName name="Choisir_ICI_si_pourcentage_heures_ou_Jours_sur_projet">Feuil1!$B2:$B2</definedName>
    <definedName name="Heures_dédiées_projet">Tableau1[Heures_dédiées_projet]</definedName>
    <definedName name="Jours_projet">Feuil1!$C$2:$C$122</definedName>
    <definedName name="Pourcentage_temps_projet">Feuil1!$E$4:$E$102</definedName>
    <definedName name="_xlnm.Print_Area" localSheetId="1">'Etat récapitulatif des dépenses'!$A$1:$M$102</definedName>
    <definedName name="_xlnm.Print_Area" localSheetId="0">'NOTICE EXPLICATIVE'!$A$1:$A$7</definedName>
    <definedName name="_xlnm.Print_Area" localSheetId="2">'Synthèse E-Synergie'!$A$1:$K$30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0" i="2" l="1"/>
  <c r="L71" i="2"/>
  <c r="L72" i="2"/>
  <c r="L67" i="2"/>
  <c r="L68" i="2"/>
  <c r="L69" i="2"/>
  <c r="L66" i="2"/>
  <c r="F67" i="2"/>
  <c r="F68" i="2"/>
  <c r="F69" i="2"/>
  <c r="J67" i="2"/>
  <c r="J68" i="2"/>
  <c r="J69" i="2"/>
  <c r="O67" i="2"/>
  <c r="O68" i="2"/>
  <c r="O69" i="2"/>
  <c r="L56" i="2"/>
  <c r="F55" i="2"/>
  <c r="F56" i="2"/>
  <c r="F57" i="2"/>
  <c r="J55" i="2"/>
  <c r="L55" i="2" s="1"/>
  <c r="J56" i="2"/>
  <c r="J57" i="2"/>
  <c r="L57" i="2" s="1"/>
  <c r="O55" i="2"/>
  <c r="O56" i="2"/>
  <c r="O57" i="2"/>
  <c r="F43" i="2"/>
  <c r="F44" i="2"/>
  <c r="F45" i="2"/>
  <c r="J43" i="2"/>
  <c r="L43" i="2" s="1"/>
  <c r="J44" i="2"/>
  <c r="J45" i="2"/>
  <c r="L44" i="2"/>
  <c r="L45" i="2"/>
  <c r="O43" i="2"/>
  <c r="O44" i="2"/>
  <c r="O45" i="2"/>
  <c r="F31" i="2"/>
  <c r="F27" i="2"/>
  <c r="F28" i="2"/>
  <c r="F29" i="2"/>
  <c r="F30" i="2"/>
  <c r="J27" i="2"/>
  <c r="J28" i="2"/>
  <c r="J29" i="2"/>
  <c r="L29" i="2" s="1"/>
  <c r="J30" i="2"/>
  <c r="L30" i="2" s="1"/>
  <c r="L27" i="2"/>
  <c r="L28" i="2"/>
  <c r="O27" i="2"/>
  <c r="O28" i="2"/>
  <c r="O29" i="2"/>
  <c r="O30" i="2"/>
  <c r="F34" i="2"/>
  <c r="J34" i="2"/>
  <c r="L34" i="2" s="1"/>
  <c r="O34" i="2"/>
  <c r="B78" i="2" l="1"/>
  <c r="H78" i="2" s="1"/>
  <c r="K78" i="2" s="1"/>
  <c r="B77" i="2"/>
  <c r="H77" i="2" s="1"/>
  <c r="O72" i="2" l="1"/>
  <c r="O71" i="2"/>
  <c r="O70" i="2"/>
  <c r="O66" i="2"/>
  <c r="O65" i="2"/>
  <c r="O60" i="2"/>
  <c r="O59" i="2"/>
  <c r="O58" i="2"/>
  <c r="O54" i="2"/>
  <c r="O53" i="2"/>
  <c r="O48" i="2"/>
  <c r="O47" i="2"/>
  <c r="O46" i="2"/>
  <c r="O42" i="2"/>
  <c r="O41" i="2"/>
  <c r="O40" i="2"/>
  <c r="O22" i="2"/>
  <c r="O23" i="2"/>
  <c r="O24" i="2"/>
  <c r="O25" i="2"/>
  <c r="O26" i="2"/>
  <c r="O31" i="2"/>
  <c r="O32" i="2"/>
  <c r="O33" i="2"/>
  <c r="O35" i="2"/>
  <c r="O21" i="2"/>
  <c r="E73" i="2"/>
  <c r="D73" i="2"/>
  <c r="F73" i="2" s="1"/>
  <c r="D61" i="2"/>
  <c r="E61" i="2"/>
  <c r="D49" i="2"/>
  <c r="F49" i="2" s="1"/>
  <c r="E49" i="2"/>
  <c r="E36" i="2"/>
  <c r="D36" i="2"/>
  <c r="F72" i="2"/>
  <c r="F71" i="2"/>
  <c r="F70" i="2"/>
  <c r="F66" i="2"/>
  <c r="F65" i="2"/>
  <c r="F61" i="2"/>
  <c r="F60" i="2"/>
  <c r="F59" i="2"/>
  <c r="F58" i="2"/>
  <c r="F54" i="2"/>
  <c r="F53" i="2"/>
  <c r="F48" i="2"/>
  <c r="F47" i="2"/>
  <c r="F46" i="2"/>
  <c r="F42" i="2"/>
  <c r="F41" i="2"/>
  <c r="F40" i="2"/>
  <c r="F36" i="2"/>
  <c r="F35" i="2"/>
  <c r="F33" i="2"/>
  <c r="F32" i="2"/>
  <c r="F26" i="2"/>
  <c r="F25" i="2"/>
  <c r="F24" i="2"/>
  <c r="F23" i="2"/>
  <c r="F22" i="2"/>
  <c r="F21" i="2"/>
  <c r="O73" i="2" l="1"/>
  <c r="N92" i="2"/>
  <c r="H21" i="44"/>
  <c r="H20" i="44"/>
  <c r="H19" i="44"/>
  <c r="I77" i="2"/>
  <c r="I78" i="2"/>
  <c r="D22" i="44" l="1"/>
  <c r="D21" i="44"/>
  <c r="D20" i="44"/>
  <c r="D19" i="44"/>
  <c r="A77" i="2"/>
  <c r="A78" i="2"/>
  <c r="I15" i="58" l="1"/>
  <c r="I14" i="58"/>
  <c r="I13" i="58"/>
  <c r="I12" i="58"/>
  <c r="I11" i="58"/>
  <c r="I10" i="58"/>
  <c r="I9" i="58"/>
  <c r="I8" i="58"/>
  <c r="I7" i="58"/>
  <c r="I6" i="58"/>
  <c r="I5" i="58"/>
  <c r="I4" i="58"/>
  <c r="I3" i="58"/>
  <c r="F15" i="58"/>
  <c r="F14" i="58"/>
  <c r="F13" i="58"/>
  <c r="F12" i="58"/>
  <c r="F11" i="58"/>
  <c r="F10" i="58"/>
  <c r="F9" i="58"/>
  <c r="F8" i="58"/>
  <c r="F7" i="58"/>
  <c r="F6" i="58"/>
  <c r="F5" i="58"/>
  <c r="F4" i="58"/>
  <c r="F3" i="58"/>
  <c r="C4" i="58"/>
  <c r="C5" i="58"/>
  <c r="C6" i="58"/>
  <c r="D6" i="58" s="1"/>
  <c r="C7" i="58"/>
  <c r="D7" i="58" s="1"/>
  <c r="C8" i="58"/>
  <c r="C9" i="58"/>
  <c r="C10" i="58"/>
  <c r="D10" i="58" s="1"/>
  <c r="C11" i="58"/>
  <c r="D11" i="58" s="1"/>
  <c r="C12" i="58"/>
  <c r="C13" i="58"/>
  <c r="C14" i="58"/>
  <c r="D14" i="58" s="1"/>
  <c r="C15" i="58"/>
  <c r="D15" i="58" s="1"/>
  <c r="C3" i="58"/>
  <c r="O78" i="2"/>
  <c r="D13" i="58"/>
  <c r="D12" i="58"/>
  <c r="D9" i="58"/>
  <c r="D8" i="58"/>
  <c r="D5" i="58"/>
  <c r="D4" i="58"/>
  <c r="D3" i="58"/>
  <c r="G2" i="58"/>
  <c r="J2" i="58" s="1"/>
  <c r="C20" i="44"/>
  <c r="O77" i="2" l="1"/>
  <c r="N78" i="2"/>
  <c r="G5" i="58"/>
  <c r="G9" i="58"/>
  <c r="G13" i="58"/>
  <c r="G3" i="58"/>
  <c r="G7" i="58"/>
  <c r="G11" i="58"/>
  <c r="G15" i="58"/>
  <c r="G4" i="58"/>
  <c r="G8" i="58"/>
  <c r="G12" i="58"/>
  <c r="G6" i="58"/>
  <c r="G10" i="58"/>
  <c r="G14" i="58"/>
  <c r="J6" i="58"/>
  <c r="J14" i="58"/>
  <c r="J5" i="58"/>
  <c r="J9" i="58"/>
  <c r="J13" i="58"/>
  <c r="J4" i="58"/>
  <c r="J10" i="58"/>
  <c r="J8" i="58"/>
  <c r="J12" i="58"/>
  <c r="J3" i="58"/>
  <c r="J7" i="58"/>
  <c r="J11" i="58"/>
  <c r="J15" i="58"/>
  <c r="I27" i="44" l="1"/>
  <c r="K27" i="44"/>
  <c r="L27" i="44" s="1"/>
  <c r="N73" i="2" l="1"/>
  <c r="N61" i="2"/>
  <c r="N49" i="2"/>
  <c r="K49" i="2"/>
  <c r="K61" i="2"/>
  <c r="K73" i="2"/>
  <c r="J47" i="2"/>
  <c r="L47" i="2" s="1"/>
  <c r="J33" i="2"/>
  <c r="L33" i="2" s="1"/>
  <c r="J32" i="2"/>
  <c r="L32" i="2" s="1"/>
  <c r="J31" i="2"/>
  <c r="L31" i="2" s="1"/>
  <c r="J59" i="2"/>
  <c r="L59" i="2" s="1"/>
  <c r="J58" i="2"/>
  <c r="L58" i="2" s="1"/>
  <c r="J46" i="2"/>
  <c r="L46" i="2" s="1"/>
  <c r="J42" i="2"/>
  <c r="L42" i="2" s="1"/>
  <c r="J71" i="2"/>
  <c r="J70" i="2"/>
  <c r="J72" i="2"/>
  <c r="J60" i="2"/>
  <c r="L60" i="2" s="1"/>
  <c r="J48" i="2"/>
  <c r="L48" i="2" s="1"/>
  <c r="J26" i="2"/>
  <c r="L26" i="2" s="1"/>
  <c r="D3" i="49"/>
  <c r="B19" i="44" l="1"/>
  <c r="B22" i="44"/>
  <c r="B21" i="44"/>
  <c r="B20" i="44"/>
  <c r="J21" i="2"/>
  <c r="L21" i="2" s="1"/>
  <c r="A22" i="44" l="1"/>
  <c r="K22" i="44"/>
  <c r="E22" i="44"/>
  <c r="J66" i="2"/>
  <c r="J65" i="2"/>
  <c r="L65" i="2" s="1"/>
  <c r="J73" i="2" l="1"/>
  <c r="I22" i="44" s="1"/>
  <c r="C22" i="44"/>
  <c r="L73" i="2" l="1"/>
  <c r="J54" i="2"/>
  <c r="L54" i="2" s="1"/>
  <c r="J53" i="2"/>
  <c r="L53" i="2" s="1"/>
  <c r="J41" i="2"/>
  <c r="L41" i="2" s="1"/>
  <c r="J40" i="2"/>
  <c r="L40" i="2" s="1"/>
  <c r="N36" i="2"/>
  <c r="N74" i="2" s="1"/>
  <c r="O61" i="2" l="1"/>
  <c r="J22" i="44"/>
  <c r="L22" i="44" s="1"/>
  <c r="J61" i="2"/>
  <c r="O49" i="2"/>
  <c r="J49" i="2"/>
  <c r="O36" i="2"/>
  <c r="O74" i="2" l="1"/>
  <c r="O79" i="2" s="1"/>
  <c r="D30" i="44"/>
  <c r="C21" i="44" l="1"/>
  <c r="E21" i="44"/>
  <c r="A21" i="44"/>
  <c r="E20" i="44"/>
  <c r="A20" i="44"/>
  <c r="E19" i="44"/>
  <c r="C19" i="44"/>
  <c r="A19" i="44"/>
  <c r="L49" i="2" l="1"/>
  <c r="E30" i="44"/>
  <c r="L61" i="2"/>
  <c r="I21" i="44"/>
  <c r="K21" i="44"/>
  <c r="J21" i="44" l="1"/>
  <c r="L21" i="44" s="1"/>
  <c r="J20" i="44"/>
  <c r="K20" i="44"/>
  <c r="I20" i="44" l="1"/>
  <c r="L20" i="44" s="1"/>
  <c r="J22" i="2" l="1"/>
  <c r="L22" i="2" s="1"/>
  <c r="J23" i="2"/>
  <c r="L23" i="2" s="1"/>
  <c r="J24" i="2"/>
  <c r="L24" i="2" s="1"/>
  <c r="J25" i="2"/>
  <c r="L25" i="2" s="1"/>
  <c r="J35" i="2"/>
  <c r="L35" i="2" s="1"/>
  <c r="L36" i="2" l="1"/>
  <c r="L74" i="2" s="1"/>
  <c r="J36" i="2"/>
  <c r="I19" i="44" s="1"/>
  <c r="J19" i="44" l="1"/>
  <c r="K36" i="2" l="1"/>
  <c r="K74" i="2" s="1"/>
  <c r="K77" i="2" l="1"/>
  <c r="I26" i="44"/>
  <c r="K19" i="44"/>
  <c r="N77" i="2" l="1"/>
  <c r="N79" i="2" s="1"/>
  <c r="K26" i="44"/>
  <c r="L26" i="44" s="1"/>
  <c r="L19" i="44"/>
  <c r="I23" i="44" l="1"/>
  <c r="C30" i="44" l="1"/>
  <c r="L79" i="2" l="1"/>
  <c r="J23" i="44" l="1"/>
  <c r="K23" i="44"/>
  <c r="K29" i="44" s="1"/>
  <c r="H22" i="44" l="1"/>
  <c r="K7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COIGNARD Gwenaël</author>
  </authors>
  <commentList>
    <comment ref="C5" authorId="0" shapeId="0" xr:uid="{25F53C71-594B-4071-93BB-893E2C423AF1}">
      <text>
        <r>
          <rPr>
            <b/>
            <sz val="9"/>
            <color indexed="81"/>
            <rFont val="Tahoma"/>
            <family val="2"/>
          </rPr>
          <t>Date conventionnée ou date inscrite sur l'attestation de début d'exécution si postérieure</t>
        </r>
      </text>
    </comment>
    <comment ref="C6" authorId="0" shapeId="0" xr:uid="{A0185C57-C747-42C6-9B8C-505EC30F5D4E}">
      <text>
        <r>
          <rPr>
            <b/>
            <sz val="9"/>
            <color indexed="81"/>
            <rFont val="Tahoma"/>
            <family val="2"/>
          </rPr>
          <t>Inscrite sur la convention ou l'avenant en cas de reprogrammation de l'opération</t>
        </r>
      </text>
    </comment>
    <comment ref="B13" authorId="0" shapeId="0" xr:uid="{D966E125-AAE9-45B9-985D-054CA47CD85E}">
      <text>
        <r>
          <rPr>
            <b/>
            <sz val="9"/>
            <color indexed="81"/>
            <rFont val="Tahoma"/>
            <family val="2"/>
          </rPr>
          <t>Choisir oui/non selon votre convention</t>
        </r>
      </text>
    </comment>
    <comment ref="C13" authorId="0" shapeId="0" xr:uid="{3243C11D-249D-476C-8504-4382792B8700}">
      <text>
        <r>
          <rPr>
            <b/>
            <sz val="9"/>
            <color indexed="81"/>
            <rFont val="Tahoma"/>
            <family val="2"/>
          </rPr>
          <t>Si OUI coché en colonne B alors inscrire ici le taux mentionné sur votre convention. 
En cas d'incertitude, rapprochez-vous du service instructeur.</t>
        </r>
      </text>
    </comment>
    <comment ref="B14" authorId="1" shapeId="0" xr:uid="{2B3D66B1-BEDD-408B-9F4B-6D71F463E59F}">
      <text>
        <r>
          <rPr>
            <b/>
            <sz val="9"/>
            <color indexed="81"/>
            <rFont val="Tahoma"/>
            <family val="2"/>
          </rPr>
          <t>Choisir oui/non selon votre convention</t>
        </r>
      </text>
    </comment>
    <comment ref="C14" authorId="1" shapeId="0" xr:uid="{D752BA4A-0C80-49EE-A847-927EFA116677}">
      <text>
        <r>
          <rPr>
            <b/>
            <sz val="9"/>
            <color indexed="81"/>
            <rFont val="Tahoma"/>
            <family val="2"/>
          </rPr>
          <t>Si OUI coché en colonne B alors inscrire ici le taux mentionné sur votre convention. 
En cas d'incertitude, rapprochez-vous du service instructeur.</t>
        </r>
      </text>
    </comment>
  </commentList>
</comments>
</file>

<file path=xl/sharedStrings.xml><?xml version="1.0" encoding="utf-8"?>
<sst xmlns="http://schemas.openxmlformats.org/spreadsheetml/2006/main" count="388" uniqueCount="244">
  <si>
    <t>NOTICE EXPLICATIVE</t>
  </si>
  <si>
    <t>Intitulé du projet</t>
  </si>
  <si>
    <t>xxx</t>
  </si>
  <si>
    <t>Bénéficiaire</t>
  </si>
  <si>
    <t>Demande de paiement :</t>
  </si>
  <si>
    <t>Sélectionner ici n° de demande</t>
  </si>
  <si>
    <t>Numéro de dossier (SYNERGIE)</t>
  </si>
  <si>
    <t>SUD0XXXXX</t>
  </si>
  <si>
    <t>Annexe 1 : Etat récapitulatif des dépenses</t>
  </si>
  <si>
    <r>
      <t xml:space="preserve">Les cellules grisées s'incrèmentent automatiquement, </t>
    </r>
    <r>
      <rPr>
        <b/>
        <i/>
        <sz val="14"/>
        <color rgb="FFFF0000"/>
        <rFont val="Arial"/>
        <family val="2"/>
      </rPr>
      <t>ne pas les modifier</t>
    </r>
  </si>
  <si>
    <t>date de début d'éligibilité des dépenses</t>
  </si>
  <si>
    <t>Programmation 2021-2027</t>
  </si>
  <si>
    <t>Renseigner uniquement les cellules blanches</t>
  </si>
  <si>
    <t>date de fin d'éligiblité des dépenses (re)programmée</t>
  </si>
  <si>
    <t>Période déclarée au titre de cette demande du:</t>
  </si>
  <si>
    <t xml:space="preserve">xx/xx/xxxx </t>
  </si>
  <si>
    <t>au</t>
  </si>
  <si>
    <t xml:space="preserve">LISTE DES FACTURES OU PIECES EQUIVALENTES JUSTIFIANT LES DEPENSES PRESENTEES PAR CATEGORIE ET PAR POSTE DE DEPENSE </t>
  </si>
  <si>
    <t xml:space="preserve">MONTANT DES DEPENSES PRESENTEES </t>
  </si>
  <si>
    <t>PARTIE RESERVEEE A L'ADMINISTRATION</t>
  </si>
  <si>
    <t>Si affichage d'une remarque: Corriger la saisie ou Apporter des précisions dans la colonne "observations…"</t>
  </si>
  <si>
    <t xml:space="preserve">Montant total pièce comptable
C = A+B </t>
  </si>
  <si>
    <t>Montant de la dépense non présentée</t>
  </si>
  <si>
    <t>Montant de la dépense écarté</t>
  </si>
  <si>
    <t>Montant de la dépense certifié</t>
  </si>
  <si>
    <t>Typologie d'irrégularité</t>
  </si>
  <si>
    <t>Observations (justification du montant écarté…)</t>
  </si>
  <si>
    <r>
      <t xml:space="preserve">Catégorie de dépenses </t>
    </r>
    <r>
      <rPr>
        <b/>
        <sz val="14"/>
        <rFont val="Arial"/>
        <family val="2"/>
      </rPr>
      <t>(1)</t>
    </r>
    <r>
      <rPr>
        <b/>
        <sz val="18"/>
        <rFont val="Arial"/>
        <family val="2"/>
      </rPr>
      <t xml:space="preserve"> </t>
    </r>
    <r>
      <rPr>
        <b/>
        <sz val="10"/>
        <rFont val="Arial"/>
        <family val="2"/>
      </rPr>
      <t xml:space="preserve">: </t>
    </r>
  </si>
  <si>
    <r>
      <t xml:space="preserve">Libellé du poste de dépenses </t>
    </r>
    <r>
      <rPr>
        <b/>
        <sz val="14"/>
        <rFont val="Arial"/>
        <family val="2"/>
      </rPr>
      <t xml:space="preserve">(1) </t>
    </r>
    <r>
      <rPr>
        <b/>
        <sz val="10"/>
        <rFont val="Arial"/>
        <family val="2"/>
      </rPr>
      <t>:</t>
    </r>
  </si>
  <si>
    <t>Porteur</t>
  </si>
  <si>
    <t>MONTANT TOTAL des dépenses présentées au titre de ce poste</t>
  </si>
  <si>
    <t>dates de début et de fin</t>
  </si>
  <si>
    <t>Numéro de la facture</t>
  </si>
  <si>
    <t>Intitulé de la dépense
(Numéro de marché et de lot de la dépense ou objet de la facture si aucun marché)</t>
  </si>
  <si>
    <t>Emetteur de la facture</t>
  </si>
  <si>
    <r>
      <t xml:space="preserve">Montant de la dépense présentée
</t>
    </r>
    <r>
      <rPr>
        <b/>
        <sz val="18"/>
        <rFont val="Arial"/>
        <family val="2"/>
      </rPr>
      <t>(4)</t>
    </r>
  </si>
  <si>
    <t>Observations et justifications de la comptabilisation de la dépense (clé de répartition, déductions éventuelles, date d'acquittement …)</t>
  </si>
  <si>
    <t xml:space="preserve">(Exemple) PRESTATIONS EXTERNES </t>
  </si>
  <si>
    <t>(Exemple) Etudes</t>
  </si>
  <si>
    <t>Colonne2</t>
  </si>
  <si>
    <t>Colonne3</t>
  </si>
  <si>
    <t>Colonne4</t>
  </si>
  <si>
    <t>Colonne5</t>
  </si>
  <si>
    <t>Colonne6</t>
  </si>
  <si>
    <t>Colonne7</t>
  </si>
  <si>
    <t>Colonne8</t>
  </si>
  <si>
    <t>Colonne9</t>
  </si>
  <si>
    <t>Colonne10</t>
  </si>
  <si>
    <t>Colonne11</t>
  </si>
  <si>
    <t>Colonne12</t>
  </si>
  <si>
    <t>Colonne13</t>
  </si>
  <si>
    <t>Colonne14</t>
  </si>
  <si>
    <t>Colonne15</t>
  </si>
  <si>
    <t>Colonne16</t>
  </si>
  <si>
    <t>facture n°xxxx</t>
  </si>
  <si>
    <t>Marché n° XXX, lot n° XXX</t>
  </si>
  <si>
    <t>Nom du fournisseur XXX
Prestataire XXX</t>
  </si>
  <si>
    <t>Etudes environnementales phase 1</t>
  </si>
  <si>
    <t>Pour ajouter une ligne, cliquer droit sur cette cellule puis 'insérer', 'lignes de tableau en haut'</t>
  </si>
  <si>
    <r>
      <t xml:space="preserve">Date d'émission de la facture </t>
    </r>
    <r>
      <rPr>
        <b/>
        <sz val="14"/>
        <rFont val="Arial"/>
        <family val="2"/>
      </rPr>
      <t>(2)</t>
    </r>
  </si>
  <si>
    <r>
      <t xml:space="preserve">Date d'acquittement de la dépense </t>
    </r>
    <r>
      <rPr>
        <b/>
        <sz val="14"/>
        <rFont val="Arial"/>
        <family val="2"/>
      </rPr>
      <t>(3)</t>
    </r>
  </si>
  <si>
    <t>Dernière référence de l'acquittement (n° de mandat, de chèque, de virement etc.)</t>
  </si>
  <si>
    <t>Montant de la facture HT
A</t>
  </si>
  <si>
    <t>Taxes (taxes ou TVA)
B</t>
  </si>
  <si>
    <t>(Exemple) DEPENSES DE FONCTIONNEMENT</t>
  </si>
  <si>
    <t>(Exemple) Charges de structures</t>
  </si>
  <si>
    <t>Colonne1</t>
  </si>
  <si>
    <t>(Exemple) DEPENSES LIEES AUX PARTICIPANTS</t>
  </si>
  <si>
    <t>(Exemple) Poste de dépenses XXX</t>
  </si>
  <si>
    <t>(Exemple) DEPENSES EN NATURE</t>
  </si>
  <si>
    <t>AUTRES DEPENSES</t>
  </si>
  <si>
    <t xml:space="preserve">(2) Pour les dépenses de salaires, mentionner le 1er jour du mois du bulletin de salaire valorisé OU 1er jour d'entrée dans la structure
</t>
  </si>
  <si>
    <t>(3) Date à laquelle le montant a été débité de votre compte. La simple émission d'un mandat ou d'un ordre de paiement ne conditionne pas l'aquittement effectif de la dépense.</t>
  </si>
  <si>
    <t xml:space="preserve">(4) Pour les marchés passés avec retenue de garantie, lorsque celle-ci n'a pas été levée et qu'elle n'a pas été débitée de votre compte, vérifier que le montant de la retenue de garantie est bien déduit du montant de la dépense présentée. </t>
  </si>
  <si>
    <t>CADRE RESERVE AU COMPTABLE PUBLIC OU AU COMMISSAIRE AUX COMPTES</t>
  </si>
  <si>
    <t>CADRE RESERVE AU BENEFICIAIRE</t>
  </si>
  <si>
    <t>CADRE RESERVE A L'ADMINISTRATION</t>
  </si>
  <si>
    <t xml:space="preserve">Certifie que : </t>
  </si>
  <si>
    <t xml:space="preserve">Certifié conforme, le </t>
  </si>
  <si>
    <t>_ Les dépenses ici présentées ne l'ont pas été au titre d'autres projets ou programmes européens</t>
  </si>
  <si>
    <t xml:space="preserve">Le comptable public ou le commissaire aux comptes </t>
  </si>
  <si>
    <t>_ Toutes les transactions liées à l'opération font l'objet d'un système de comptabilité distinct ou d'un code comptable adéquat</t>
  </si>
  <si>
    <t>_ Toutes les transactions présentées sont acquittées selon les montants et les dates indiquées</t>
  </si>
  <si>
    <t>Date :</t>
  </si>
  <si>
    <t xml:space="preserve"> </t>
  </si>
  <si>
    <t xml:space="preserve">Certifié exact, le </t>
  </si>
  <si>
    <t>Nom Prénom :</t>
  </si>
  <si>
    <t>Qualité :</t>
  </si>
  <si>
    <t xml:space="preserve">La personne habilitée à engager la structure : </t>
  </si>
  <si>
    <t>SYNTHESE DES DEPENSES PRESENTEES POUR LA SAISIE SUR E-SYNERGIE</t>
  </si>
  <si>
    <r>
      <t xml:space="preserve">Sur E-Synergie, la saisie des dépenses doit être effectuée de façon </t>
    </r>
    <r>
      <rPr>
        <b/>
        <sz val="11"/>
        <color theme="1"/>
        <rFont val="Calibri"/>
        <family val="2"/>
        <scheme val="minor"/>
      </rPr>
      <t>globale</t>
    </r>
    <r>
      <rPr>
        <sz val="11"/>
        <color theme="1"/>
        <rFont val="Calibri"/>
        <family val="2"/>
        <scheme val="minor"/>
      </rPr>
      <t xml:space="preserve"> </t>
    </r>
    <r>
      <rPr>
        <b/>
        <sz val="11"/>
        <color theme="1"/>
        <rFont val="Calibri"/>
        <family val="2"/>
        <scheme val="minor"/>
      </rPr>
      <t>par poste de dépenses et non facture par facture ou bulletin de salaire par bulletin de salaire</t>
    </r>
    <r>
      <rPr>
        <sz val="11"/>
        <color theme="1"/>
        <rFont val="Calibri"/>
        <family val="2"/>
        <scheme val="minor"/>
      </rPr>
      <t>.</t>
    </r>
  </si>
  <si>
    <t>Il faut donc sélectionner dans l'onglet 3 - Dépenses réalisées, pour chaque poste de dépenses le type de la dépenses intitulé "Récapitulatif".</t>
  </si>
  <si>
    <r>
      <t xml:space="preserve">En vue de faciliter cette saisie, </t>
    </r>
    <r>
      <rPr>
        <b/>
        <sz val="11"/>
        <color theme="1"/>
        <rFont val="Calibri"/>
        <family val="2"/>
        <scheme val="minor"/>
      </rPr>
      <t>ce tableau s'incrémente directement</t>
    </r>
    <r>
      <rPr>
        <sz val="11"/>
        <color theme="1"/>
        <rFont val="Calibri"/>
        <family val="2"/>
        <scheme val="minor"/>
      </rPr>
      <t xml:space="preserve"> de l'onglet "Etat récapitulatif des dépenses" et les colonnes respectent les intitulés et l'ordre de saisie des éléments dans E-Synergie</t>
    </r>
  </si>
  <si>
    <r>
      <t xml:space="preserve">Merci de </t>
    </r>
    <r>
      <rPr>
        <b/>
        <sz val="11"/>
        <color theme="1"/>
        <rFont val="Calibri"/>
        <family val="2"/>
        <scheme val="minor"/>
      </rPr>
      <t>ne pas modifier les cellules grisées</t>
    </r>
    <r>
      <rPr>
        <sz val="11"/>
        <color theme="1"/>
        <rFont val="Calibri"/>
        <family val="2"/>
        <scheme val="minor"/>
      </rPr>
      <t xml:space="preserve"> et de </t>
    </r>
    <r>
      <rPr>
        <b/>
        <sz val="11"/>
        <color theme="1"/>
        <rFont val="Calibri"/>
        <family val="2"/>
        <scheme val="minor"/>
      </rPr>
      <t>reporter dans E-Synergie pour chaque poste de dépenses faisant l'objet de dépenses déclarées les éléments ci-dessous</t>
    </r>
    <r>
      <rPr>
        <sz val="11"/>
        <color theme="1"/>
        <rFont val="Calibri"/>
        <family val="2"/>
        <scheme val="minor"/>
      </rPr>
      <t>.</t>
    </r>
  </si>
  <si>
    <t xml:space="preserve">La dernière colonne, intitulée "vérification", a pour but de vous aider à vérifier que vous n'avez pas fait d'erreur de saisie sur l'ERD </t>
  </si>
  <si>
    <t>Catégorie de dépenses</t>
  </si>
  <si>
    <t>Libellé du poste de dépenses</t>
  </si>
  <si>
    <t>Date d'émission de la 1ere dépense</t>
  </si>
  <si>
    <t>Première date d'acquittement de la dépenses</t>
  </si>
  <si>
    <t>Dernière date d'acquittement de la dépense</t>
  </si>
  <si>
    <t>Référence</t>
  </si>
  <si>
    <t>Emetteur</t>
  </si>
  <si>
    <t>Descriptif</t>
  </si>
  <si>
    <t>Montant pièce comptable</t>
  </si>
  <si>
    <t>Montant non présenté</t>
  </si>
  <si>
    <t>Montant présenté</t>
  </si>
  <si>
    <t>vérification (formule automatique)</t>
  </si>
  <si>
    <t>voir détails dans l'ERD</t>
  </si>
  <si>
    <t xml:space="preserve">TOTAL GÉNÉRAL PRESENTÉ SUR CETTE DEMANDE DE PAIEMENT:     </t>
  </si>
  <si>
    <t>Réservé Administration: dépenses émises et acquittées entre:</t>
  </si>
  <si>
    <t>Annuelle</t>
  </si>
  <si>
    <t>Mensuel</t>
  </si>
  <si>
    <t>ABATTEMENT</t>
  </si>
  <si>
    <t>Choisir_ICI_si_pourcentage_heures_ou_Jours_sur_projet</t>
  </si>
  <si>
    <t>Jours_projet</t>
  </si>
  <si>
    <t>Heures_dédiées_projet</t>
  </si>
  <si>
    <t>Pourcentage_temps_projet</t>
  </si>
  <si>
    <t>Sélectionner haut colonne si %, heuresou jours sur projet</t>
  </si>
  <si>
    <t>Liste déroulante</t>
  </si>
  <si>
    <t>en bleu : exemple de saisie (à supprimer et mettre en noir)</t>
  </si>
  <si>
    <t>Le plan de financement conventionné comporte-t-il les Options de Coûts Simplifiés (OCS) suivantes :</t>
  </si>
  <si>
    <t>OCS</t>
  </si>
  <si>
    <t>Oui/Non</t>
  </si>
  <si>
    <t>Taux conventionné</t>
  </si>
  <si>
    <t>Commentaires</t>
  </si>
  <si>
    <r>
      <t>DEPENSES CALCULEES AU MOYEN D'OCS</t>
    </r>
    <r>
      <rPr>
        <b/>
        <sz val="14"/>
        <rFont val="Arial"/>
        <family val="2"/>
      </rPr>
      <t xml:space="preserve"> (5)</t>
    </r>
  </si>
  <si>
    <t>Sans objet</t>
  </si>
  <si>
    <t>Base de calcul de l'OCS</t>
  </si>
  <si>
    <r>
      <t>Taux forfaitaire</t>
    </r>
    <r>
      <rPr>
        <b/>
        <sz val="16"/>
        <rFont val="Arial"/>
        <family val="2"/>
      </rPr>
      <t xml:space="preserve"> (6)</t>
    </r>
  </si>
  <si>
    <t>(5) Si votre dossier a été conventionné avec un ou plusieurs OCS, sélectionner "OUI" dans la case correspondante en haut du tableau</t>
  </si>
  <si>
    <t>(6) Si votre dossier a été conventionné avec un ou plusieurs OCS, reporter si nécessaire le taux conventionné dans la case correspondante en haut du tableau</t>
  </si>
  <si>
    <t>Coûts présentés</t>
  </si>
  <si>
    <t>Base de calcul</t>
  </si>
  <si>
    <t xml:space="preserve">SOUS-TOTAL     </t>
  </si>
  <si>
    <t>(1) Reprendre l'intitulé de la catégorie de dépenses et le libellé du poste de dépenses indiqués dans l'annexe 1 "plan de financement" de la convention attributive de l'aide européenne FEDER/FTJ ou le cas échéant de l'avenant ayant modifié cette annexe</t>
  </si>
  <si>
    <r>
      <t>Catégorie de dépenses</t>
    </r>
    <r>
      <rPr>
        <b/>
        <sz val="18"/>
        <rFont val="Arial"/>
        <family val="2"/>
      </rPr>
      <t xml:space="preserve"> </t>
    </r>
    <r>
      <rPr>
        <b/>
        <sz val="10"/>
        <rFont val="Arial"/>
        <family val="2"/>
      </rPr>
      <t xml:space="preserve">: </t>
    </r>
  </si>
  <si>
    <r>
      <t>Libellé du poste de dépenses</t>
    </r>
    <r>
      <rPr>
        <b/>
        <sz val="14"/>
        <rFont val="Arial"/>
        <family val="2"/>
      </rPr>
      <t xml:space="preserve"> </t>
    </r>
    <r>
      <rPr>
        <b/>
        <sz val="10"/>
        <rFont val="Arial"/>
        <family val="2"/>
      </rPr>
      <t>:</t>
    </r>
  </si>
  <si>
    <t>Calcul TS annuelle et mensuelle</t>
  </si>
  <si>
    <r>
      <t xml:space="preserve">Taux forfaitaire des coûts indirects: 7% maximum des frais directs éligibles </t>
    </r>
    <r>
      <rPr>
        <b/>
        <i/>
        <sz val="9"/>
        <rFont val="Arial"/>
        <family val="2"/>
      </rPr>
      <t>(article 54.a du Règlement (UE) 2021/1060)</t>
    </r>
  </si>
  <si>
    <t>2.2 Application d'un régime d'aide erroné</t>
  </si>
  <si>
    <t>2.5 Investissements de référence non pris en compte dans le régime d'aide applicable</t>
  </si>
  <si>
    <t>2.6 Absence de prise en compte des recettes dans le régime d'aide applicable</t>
  </si>
  <si>
    <t>2.7 Non-respect de l'effet incitatif de l'aide</t>
  </si>
  <si>
    <t>2.8 Intensité de l'aide non respectée</t>
  </si>
  <si>
    <t>2.9 Seuil de minimis dépassé</t>
  </si>
  <si>
    <t>1.1 Défaut de publication de l’avis de marché
Ou attribution de gré à gré injustifiée (c’est-à-dire procédure négociée illégale sans publication préalable d’un avis de marché)</t>
  </si>
  <si>
    <t>1.2 Séparation artificielle des marchés de travaux/services/fournitures</t>
  </si>
  <si>
    <t>1.3 Non-respect des délais de réception des offres ou des délais de réception des demandes de participation.
Ou
Non-prolongation des délais de réception des offres en cas de modifications importantes apportées aux documents de marché</t>
  </si>
  <si>
    <t>1.4 Trop peu de temps accordé aux soumissionnaires/candidats potentiels pour obtenir le dossier d’appel d’offres
ou
Restrictions à l'obtention du dossier d'appel d’offres</t>
  </si>
  <si>
    <t>1.5 Défaut de publication de la prolongation des délais de réception des offres
Ou
Défaut de prolongation des délais de réception des offres</t>
  </si>
  <si>
    <t>1.6 Cas ne justifiant pas le recours à une procédure concurrentielle avec négociation ou à un dialogue compétitif</t>
  </si>
  <si>
    <t>1.7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</si>
  <si>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1.8 Utilisation de
– critères d’exclusion, de sélection, d’attribution ou
– de conditions d’exécution des marchés ou
– de spécifications techniques
qui sont discriminatoires sur la base de préférences nationales, régionales ou locales injustifiées</t>
  </si>
  <si>
    <t>1.9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</si>
  <si>
    <t>1.10 Définition insuffisante ou imprécise de l'objet du marché</t>
  </si>
  <si>
    <t>1.11 Absence de justification de la non-subdivision du marché en lots</t>
  </si>
  <si>
    <t>1.12 Non-respect de la procédure établie dans la directive visant les marchés électroniques et agrégés</t>
  </si>
  <si>
    <t>1.13 Limitation injustifiée de la sous-traitance</t>
  </si>
  <si>
    <t>1.14 Les critères de sélection (ou les spécifications techniques) ont été modifiés après l’ouverture des offres ou appliqués de manière incorrecte.</t>
  </si>
  <si>
    <t>1.15 Évaluation des offres sur la base de critères d’attribution différents de ceux établis dans l’avis de marché ou le cahier des charges
ou
évaluation au regard de critères d’attribution supplémentaires, non publiés</t>
  </si>
  <si>
    <t>1.16 Négociation au cours de la procédure d’attribution, y compris modification de l’offre retenue au cours de l’évaluation</t>
  </si>
  <si>
    <t>1.17 Procédure concurrentielle avec négociation, avec modification substantielle des conditions énoncées dans l'avis de marché ou le cahier des charges</t>
  </si>
  <si>
    <t>1.18 Rejet injustifié d'offres anormalement basses</t>
  </si>
  <si>
    <t>1.19 Conflit d'intérêts ayant une incidence sur l'issue de la procédure de passation de marché</t>
  </si>
  <si>
    <t>1.20 Implication préalable irrégulière de candidats/soumissionnaires auprès du pouvoir adjudicateur</t>
  </si>
  <si>
    <t>1.21 Piste d’audit insuffisante pour l’attribution du marché</t>
  </si>
  <si>
    <t>1.22 Manipulation des procédures d'appel d'offres 
(établie par une autorité de la concurrence/de lutte contre les cartels, un tribunal ou un autre organisme compétent)</t>
  </si>
  <si>
    <t>1.23 Modifications des éléments du marché énoncés dans l’avis de marché ou dans le cahier des charges, en violation des directives</t>
  </si>
  <si>
    <t>1.24 Non-respect des règles nationales en matière de passation de marchés par des entités autres que les pouvoirs adjudicateurs.</t>
  </si>
  <si>
    <t>1.25 Autres (par ex. consultations préalables non correctement documentées, transposition erronée des directives relatives aux marchés publics dans la législation nationale).</t>
  </si>
  <si>
    <t>2.1 Défaut de notification d'une aide d'Etat</t>
  </si>
  <si>
    <t>2.3 Application erronée du régime d'aide (inclue les bénéficiaires/entreprises non éligibles)</t>
  </si>
  <si>
    <t>2.4 Exigence de suivi non remplie</t>
  </si>
  <si>
    <t>2.10 Erreur dans l'application du SIEG (par ex. défaut de justification, absence de démonstration que l’aide est nécessaire pour atteindre un objectif légitime d’intérêt général).</t>
  </si>
  <si>
    <t>2.11 Autres aides d'État (par ex: absence de vérification par l'AG/OI de la présence d'une aide d'Etat dans le cas de figure où l'aide a été reversée à un bénéficiaire tiers).</t>
  </si>
  <si>
    <t>3.1 Opération  non éligible</t>
  </si>
  <si>
    <t>3.2 Objectif du projet non atteint (notamment non respect des codes des types d'intervention).</t>
  </si>
  <si>
    <t>3.3 Opération matériellement achevée ou totalement mise en œuvre avant que la demande de financement au titre du programme ne soit soumise (art. 63(6) du RPDC).</t>
  </si>
  <si>
    <t>3.4 Aucune preuve d'affectation de la mesure au projet (c.-à-d. pour les investissements et l’équipement partagés entre deux projets ou plus).</t>
  </si>
  <si>
    <t xml:space="preserve">3.5 Autres </t>
  </si>
  <si>
    <t>4.1 Dépenses encourues avant ou après la période d'éligibilité</t>
  </si>
  <si>
    <t>4.2 Dépenses non payées par le bénéficiaire</t>
  </si>
  <si>
    <t>4.3 Dépenses non  rattachables  au projet</t>
  </si>
  <si>
    <t>4.4 Dépenses en dehors de la zone d'éligibilité (inéligibilité géographique) - art. 63(4) du RPDC</t>
  </si>
  <si>
    <t xml:space="preserve">4.5 TVA ou autres taxes inéligibles selon la réglementation nationale </t>
  </si>
  <si>
    <t>4.6 Dépenses non éligibles en raison d'objectifs partiellement atteints</t>
  </si>
  <si>
    <t>4.7 Non respect des régles d'acquisition de terrains et de biens immobiliers</t>
  </si>
  <si>
    <t>4.8 Bénéficiaire inéligible</t>
  </si>
  <si>
    <t>4.9 Participants non éligibles/bénéficiaire final des projets de subvention/groupe cible non éligible.</t>
  </si>
  <si>
    <t>4.10 Conflits d'intérêts (art. 61 du règlement financier)</t>
  </si>
  <si>
    <t>4.11 Double financement</t>
  </si>
  <si>
    <t>4.12 Dépenses pour travaux non exécutés ou biens/services non fournis/exécutés.</t>
  </si>
  <si>
    <t>4.13 Dépenses engagées inéligibles en raison de changements dans la portée ou les objectifs du projet sans avoir obtenu les approbations ou modifications nécessaires à la convention relative au projet.</t>
  </si>
  <si>
    <t>4.14 Dépenses de personnel inéligibles (par exemple heures productives incorrectes, rémunération incorrecte, heures injustifiées dans les feuilles de temps).</t>
  </si>
  <si>
    <t>4.15 Dépenses non éligibles liées aux frais de déplacements ou d'hébergement.</t>
  </si>
  <si>
    <t>4.16 Dépenses non conformes aux dispositions contractuelles spécifiques et/ou aux réglementations sur les conditions d'éligibilité (c'est-à-dire au niveau national ou au niveau du projet).</t>
  </si>
  <si>
    <t>4.17 Irrégularités liées à un partenariat public-privé.</t>
  </si>
  <si>
    <t>4.18 Autres dépenses inéligibles (montants arrondis, dépenses inéligibles restituées après paiement, application erronée des coûts contractuels…)</t>
  </si>
  <si>
    <t xml:space="preserve">5.1 Mauvaise méthodologie </t>
  </si>
  <si>
    <t>5.2 Mauvaise application de la méthodologie (p. ex., mauvais calcul, données entrées erronées, mauvais ajustement, erreur de suivi dans l’application des taux forfaitaires), y compris le non-respect des conditions de remboursement.</t>
  </si>
  <si>
    <t xml:space="preserve">5.3 Non-respect de l’utilisation obligatoire des coûts simplifiés.
</t>
  </si>
  <si>
    <t>6.1 Conditions nécessaires au remboursement non réunies ou résultats non atteints (art. 95 du RPPC).</t>
  </si>
  <si>
    <t xml:space="preserve">7.1 Non-respect des modalités de sélection de fonds à participation et de fonds spécifique (attribution directe par l’AG ou par appels d’offres) </t>
  </si>
  <si>
    <t>7.2 Documentation et/ou piste d’audit manquante ou incomplète, cf. Annexe XIII CPR (p. ex., évaluation ex ante; accords de financement ou documents de stratégie; autres documents à l’appui des demandes de paiement des bénéficiaires finaux, comme les plans d’activités ou l’équivalent, y compris les comptes annuels antérieurs; listes de contrôle et rapports au niveau des organismes mettant en œuvre l'instrument financier; etc.).</t>
  </si>
  <si>
    <t>7.3 Dépenses non éligibles (ex., investissements, coûts et frais de gestion).</t>
  </si>
  <si>
    <t>7.4 Bénéficiaires finaux non éligibles</t>
  </si>
  <si>
    <t>7.5 Réutilisation incorrecte des intérêts et autres gains générés par le soutien versé par les Fonds aux IF et/ou la réutilisation incorrecte des ressources attribuables au soutien émanant des Fonds conformément à l’art. 60 et/ou 62 RPDC.</t>
  </si>
  <si>
    <t>7.6 Dans le cas d'une combinaison des IF avec un soutien du programme dans une seule opération, les conditions de l’art. 58(5) du RPDC n’ont pas été respectées.</t>
  </si>
  <si>
    <t>7.7 Aides d'État incompatibles</t>
  </si>
  <si>
    <t xml:space="preserve">7.8 Non-respect des mesures d’information et de publicité énoncées à l’art. 50 du RPDC. </t>
  </si>
  <si>
    <t xml:space="preserve">7.9 Autres </t>
  </si>
  <si>
    <t>8.1 Non respect des règles prévues à l’art. 50 du RPDC (par exemple, absence de plaques durables, de panneaux d’affichage, d’affiches, d’événements de communication, aucune déclaration visible soulignant le soutien de l'UE sur le site Web, sur les documents ou le matériel de communication).</t>
  </si>
  <si>
    <t>9.1 Informations ou documents justificatifs manquants, incomplets ou incorrects.</t>
  </si>
  <si>
    <t>9.2 Absence ou piste d'audit incomplète (y compris en raison de systèmes informatiques peu fiables).</t>
  </si>
  <si>
    <t>9.3 Défaut de recueillir des informations sur les bénéficiaires effectifs des bénéficiaires du financement de l’Union (art. 69(2) et annexe XVII RPC).</t>
  </si>
  <si>
    <t>10.1 Erreur de comptabilité et de calcul au niveau du projet (y compris au niveau de la subvention).</t>
  </si>
  <si>
    <t>10.2 Absence de tenue d'une comptabilité séparée ou d’utilisation de codes comptables appropriés pour les transactions (relatives à l'opération) remboursées sur la base des coûts réellement engagés par un bénéficiaire conformément à l’art. 53(1)a) RPDC</t>
  </si>
  <si>
    <t>11.1 Indicateurs de réalisation incorrects</t>
  </si>
  <si>
    <t>11.2 Indicateurs de résultat incorrects</t>
  </si>
  <si>
    <t>12.1 Non-respect des exigences environnementales (Natura 2000, Evaluation environnementale et étude d'impact, Protection du climat).</t>
  </si>
  <si>
    <t>13.1 Non-respect du principe d’égalité homme-femme, d’égalité des chances et de non-discrimination.</t>
  </si>
  <si>
    <t>13.2 Non-respect de la Charte des droits fondamentaux de l’Union européenne.</t>
  </si>
  <si>
    <t xml:space="preserve">14.1 Non-respect du principe de bonne gestion financière (ex. mauvaise gestion de projet, non respect des obligations contractées par le bénéficiaire, y compris non respect des délais de remise des documents, escomptes/réductions de trésorerie non utilisées). </t>
  </si>
  <si>
    <t>14.2 Non respect du délai de paiement de 80 jours au bénéficiaire (art.74(1)(b) du RPDC)</t>
  </si>
  <si>
    <t>15.1 Non respect des règles de protection des données</t>
  </si>
  <si>
    <t>20240603_Typologie des irrégularités 2021-2027</t>
  </si>
  <si>
    <r>
      <t xml:space="preserve">Si réponse oui, ne pas déclarer de coûts indirects ci-dessous. 
Insérer ci-contre le taux conventionné </t>
    </r>
    <r>
      <rPr>
        <i/>
        <sz val="9"/>
        <color rgb="FFFF0000"/>
        <rFont val="Arial"/>
        <family val="2"/>
      </rPr>
      <t>(ARTICLE 3 – Éligibilité des dépenses)</t>
    </r>
  </si>
  <si>
    <r>
      <t xml:space="preserve">Taux forfaitaire des dépenses de personnel directes : 20% maximum des coûts directs autres que les frais de personnel </t>
    </r>
    <r>
      <rPr>
        <b/>
        <i/>
        <sz val="9"/>
        <rFont val="Arial"/>
        <family val="2"/>
      </rPr>
      <t>(article 55.1 du Règlement (UE) 2021/1060)</t>
    </r>
  </si>
  <si>
    <t>coûts indirects conventionnés au moyen d'une OCS</t>
  </si>
  <si>
    <t>Taux forfaitaire des coûts indirects</t>
  </si>
  <si>
    <t xml:space="preserve">Taux forfaitaire des dépenses de personnel directes </t>
  </si>
  <si>
    <t xml:space="preserve">Taux forfaitaire des dépenses de personnel directes : 20% maximum des coûts directs autres que les frais de personnel </t>
  </si>
  <si>
    <t xml:space="preserve">Taux forfaitaire des coûts indirects: 7% maximum des frais directs éligibles </t>
  </si>
  <si>
    <t>dépenses de personnel directes conventionnées au moyen d'une OCS</t>
  </si>
  <si>
    <t xml:space="preserve">Le contrôleur retient le montant total de dépenses certifiées de _________€ HT / TTC </t>
  </si>
  <si>
    <r>
      <rPr>
        <b/>
        <sz val="12"/>
        <color rgb="FFFF0000"/>
        <rFont val="Arial"/>
        <family val="2"/>
      </rPr>
      <t>CET ONGLET S'INCRÉMENTE A PARTIR DES AUTRES ONGLETS DU CLASSEUR.</t>
    </r>
    <r>
      <rPr>
        <b/>
        <sz val="12"/>
        <color theme="4"/>
        <rFont val="Arial"/>
        <family val="2"/>
      </rPr>
      <t xml:space="preserve">
</t>
    </r>
    <r>
      <rPr>
        <b/>
        <sz val="12"/>
        <color rgb="FF0070C0"/>
        <rFont val="Calibri"/>
        <family val="2"/>
        <scheme val="minor"/>
      </rPr>
      <t>Cet onglet  "Synthèse E-Synergie" doit vous aider à saisir votre demande de paiement sur E-Synergie.</t>
    </r>
    <r>
      <rPr>
        <b/>
        <sz val="12"/>
        <color rgb="FFFF0000"/>
        <rFont val="Calibri"/>
        <family val="2"/>
        <scheme val="minor"/>
      </rPr>
      <t xml:space="preserve">
 NE PAS LE MODIFIER</t>
    </r>
    <r>
      <rPr>
        <b/>
        <sz val="12"/>
        <color rgb="FF0070C0"/>
        <rFont val="Calibri"/>
        <family val="2"/>
        <scheme val="minor"/>
      </rPr>
      <t xml:space="preserve"> (le toucher seulement pour faire des copier-coller dans E-synergie)</t>
    </r>
  </si>
  <si>
    <t>MONTANT TOTAL DES DEPENSES DIRECTES PRESENTEES SUR LE PROJET HORS OCS</t>
  </si>
  <si>
    <t>MONTANT TOTAL DES DEPENSES DU PROJET (OCS INCLUS)</t>
  </si>
  <si>
    <r>
      <t xml:space="preserve">Si réponse oui, </t>
    </r>
    <r>
      <rPr>
        <u/>
        <sz val="11"/>
        <color rgb="FF000000"/>
        <rFont val="Arial"/>
        <family val="2"/>
      </rPr>
      <t xml:space="preserve">ne pas </t>
    </r>
    <r>
      <rPr>
        <sz val="11"/>
        <color rgb="FF000000"/>
        <rFont val="Arial"/>
        <family val="2"/>
      </rPr>
      <t xml:space="preserve">déclarer de frais de personnels ci-dessous. 
Dans tous les cas de figure, vous reporter aux postes de dépenses conventionnés.
Insérer ci-contre le taux conventionné </t>
    </r>
    <r>
      <rPr>
        <i/>
        <sz val="9"/>
        <color rgb="FFFF0000"/>
        <rFont val="Arial"/>
        <family val="2"/>
      </rPr>
      <t>(ARTICLE 3 – Éligibilité des dépenses)</t>
    </r>
  </si>
  <si>
    <r>
      <t xml:space="preserve">Rappel : Article 10 de la convention attributive de subvention européenne :
</t>
    </r>
    <r>
      <rPr>
        <sz val="16"/>
        <rFont val="Arial"/>
        <family val="2"/>
      </rPr>
      <t xml:space="preserve">Le bénéficiaire doit informer l’Autorité de Gestion dans les meilleurs délais et, en tout état de cause, avant le dépôt de la demande de paiement correspondante, de toute modification de l’opération [...].
L’Autorité de Gestion après examen, prendra les dispositions nécessaires et, le cas échéant, établira un avenant à la présente convention. Tout avenant modifiant la présente convention ou ses annexes doit être conclu pendant la durée de la convention [...].
</t>
    </r>
  </si>
  <si>
    <r>
      <rPr>
        <b/>
        <u/>
        <sz val="16"/>
        <color theme="3"/>
        <rFont val="Arial"/>
        <family val="2"/>
      </rPr>
      <t xml:space="preserve">Présentation du document : </t>
    </r>
    <r>
      <rPr>
        <sz val="16"/>
        <rFont val="Arial"/>
        <family val="2"/>
      </rPr>
      <t xml:space="preserve">
Il convient de</t>
    </r>
    <r>
      <rPr>
        <b/>
        <sz val="16"/>
        <rFont val="Arial"/>
        <family val="2"/>
      </rPr>
      <t xml:space="preserve"> ne remplir que les cellules blanches de ce document. Les cellules grisées sont automatiques et les cellules rosées sont réservées à l'administration.</t>
    </r>
    <r>
      <rPr>
        <sz val="16"/>
        <rFont val="Arial"/>
        <family val="2"/>
      </rPr>
      <t xml:space="preserve"> Merci également de ne pas modifier ce document (formules ou suppression de lignes, etc.) cela risquerait d'entraîner des erreurs. Si des éléments sont inutiles, merci de les masquer seulement.
Bonne pratique : avant de remplir ce fichier, rassembler tous les justificatifs relatifs aux dépenses, par ordre chronologique et par poste de dépense </t>
    </r>
    <r>
      <rPr>
        <b/>
        <u/>
        <sz val="16"/>
        <rFont val="Arial"/>
        <family val="2"/>
      </rPr>
      <t>en limitant les noms</t>
    </r>
    <r>
      <rPr>
        <sz val="16"/>
        <rFont val="Arial"/>
        <family val="2"/>
      </rPr>
      <t xml:space="preserve"> et les sous dossiers.
Pour rappel, chaque dépense présentée doit être justifiée par :
• Des justificatifs comptables prouvant son montant (bon de commande, bon de livraison, facture)
• Des justificatifs non comptables prouvant son lien avec l’opération (compte rendu de réunion, PV de réception de travaux, photos, etc.)
• Des justificatifs prouvant son caractère raisonnable et le respect des règles de mise en concurrence (voir supra)
- Le guide du bénéficiaire détaille les justificatifs attendus pour tous les types de dépenses
</t>
    </r>
    <r>
      <rPr>
        <strike/>
        <sz val="16"/>
        <color rgb="FF7030A0"/>
        <rFont val="Arial"/>
        <family val="2"/>
      </rPr>
      <t xml:space="preserve">
</t>
    </r>
  </si>
  <si>
    <t>(Nom, qualité, signature)</t>
  </si>
  <si>
    <t>Version du 8/11/2024</t>
  </si>
  <si>
    <t>0.1 Aucune irrégularité constatée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</si>
</sst>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4" formatCode="_-* #,##0.00\ &quot;€&quot;_-;\-* #,##0.00\ &quot;€&quot;_-;_-* &quot;-&quot;??\ &quot;€&quot;_-;_-@_-"/>
    <numFmt numFmtId="164" formatCode="_-* #,##0.00\ _€_-;\-* #,##0.00\ _€_-;_-* &quot;-&quot;??\ _€_-;_-@_-"/>
    <numFmt numFmtId="165" formatCode="_-* #,##0.00&quot; €&quot;_-;\-* #,##0.00&quot; €&quot;_-;_-* &quot;-&quot;??&quot; €&quot;_-;_-@_-"/>
    <numFmt numFmtId="166" formatCode="#,##0.00\ [$€-40C];[Red]\-#,##0.00\ [$€-40C]"/>
    <numFmt numFmtId="167" formatCode="#,##0.00\ &quot;€&quot;"/>
    <numFmt numFmtId="168" formatCode="h:mm;@"/>
    <numFmt numFmtId="169" formatCode="#,##0.000\ &quot;€&quot;"/>
    <numFmt numFmtId="170" formatCode="0.0"/>
    <numFmt numFmtId="171" formatCode="[$-F800]dddd\,\ mmmm\ dd\,\ yyyy"/>
    <numFmt numFmtId="172" formatCode="_-* #,##0\ &quot;€&quot;_-;\-* #,##0\ &quot;€&quot;_-;_-* &quot;-&quot;??\ &quot;€&quot;_-;_-@_-"/>
    <numFmt numFmtId="173" formatCode="_-* #,##0.00&quot;€&quot;_-;\-* #,##0.00&quot;€&quot;_-;_-* &quot;-&quot;??&quot;€&quot;_-;_-@_-"/>
  </numFmts>
  <fonts count="67" x14ac:knownFonts="1">
    <font>
      <sz val="11"/>
      <color theme="1"/>
      <name val="Calibri"/>
      <family val="2"/>
      <scheme val="minor"/>
    </font>
    <font>
      <sz val="10"/>
      <color theme="1"/>
      <name val="Arial"/>
      <family val="2"/>
    </font>
    <font>
      <sz val="11"/>
      <color theme="1"/>
      <name val="Calibri"/>
      <family val="2"/>
      <scheme val="minor"/>
    </font>
    <font>
      <b/>
      <sz val="10"/>
      <name val="Arial"/>
      <family val="2"/>
    </font>
    <font>
      <sz val="10"/>
      <name val="Arial"/>
      <family val="2"/>
    </font>
    <font>
      <sz val="10"/>
      <color theme="1"/>
      <name val="Calibri"/>
      <family val="2"/>
      <scheme val="minor"/>
    </font>
    <font>
      <sz val="9"/>
      <name val="Arial"/>
      <family val="2"/>
    </font>
    <font>
      <b/>
      <sz val="11"/>
      <color theme="1"/>
      <name val="Calibri"/>
      <family val="2"/>
      <scheme val="minor"/>
    </font>
    <font>
      <sz val="11"/>
      <name val="Arial"/>
      <family val="2"/>
    </font>
    <font>
      <sz val="11"/>
      <color theme="1"/>
      <name val="Arial"/>
      <family val="2"/>
    </font>
    <font>
      <b/>
      <sz val="10"/>
      <color theme="1"/>
      <name val="Calibri"/>
      <family val="2"/>
      <scheme val="minor"/>
    </font>
    <font>
      <b/>
      <sz val="10"/>
      <color rgb="FFFF0000"/>
      <name val="Arial"/>
      <family val="2"/>
    </font>
    <font>
      <b/>
      <sz val="11"/>
      <name val="Arial"/>
      <family val="2"/>
    </font>
    <font>
      <b/>
      <sz val="12"/>
      <name val="Arial"/>
      <family val="2"/>
    </font>
    <font>
      <b/>
      <sz val="11"/>
      <color theme="1"/>
      <name val="Arial"/>
      <family val="2"/>
    </font>
    <font>
      <b/>
      <sz val="10"/>
      <color theme="1"/>
      <name val="Arial"/>
      <family val="2"/>
    </font>
    <font>
      <b/>
      <i/>
      <u/>
      <sz val="10"/>
      <name val="Arial"/>
      <family val="2"/>
    </font>
    <font>
      <b/>
      <i/>
      <sz val="10"/>
      <name val="Arial"/>
      <family val="2"/>
    </font>
    <font>
      <b/>
      <sz val="16"/>
      <color rgb="FF000000"/>
      <name val="Arial"/>
      <family val="2"/>
    </font>
    <font>
      <i/>
      <sz val="9"/>
      <name val="Arial"/>
      <family val="2"/>
    </font>
    <font>
      <sz val="11"/>
      <color rgb="FFFF0000"/>
      <name val="Arial"/>
      <family val="2"/>
    </font>
    <font>
      <b/>
      <sz val="11"/>
      <color rgb="FFFF0000"/>
      <name val="Arial"/>
      <family val="2"/>
    </font>
    <font>
      <i/>
      <sz val="10"/>
      <color theme="1"/>
      <name val="Arial"/>
      <family val="2"/>
    </font>
    <font>
      <sz val="12"/>
      <color theme="1"/>
      <name val="Arial"/>
      <family val="2"/>
    </font>
    <font>
      <b/>
      <sz val="12"/>
      <color theme="1"/>
      <name val="Arial"/>
      <family val="2"/>
    </font>
    <font>
      <sz val="14"/>
      <color theme="1"/>
      <name val="Arial"/>
      <family val="2"/>
    </font>
    <font>
      <b/>
      <sz val="16"/>
      <name val="Arial"/>
      <family val="2"/>
    </font>
    <font>
      <b/>
      <sz val="18"/>
      <name val="Arial"/>
      <family val="2"/>
    </font>
    <font>
      <b/>
      <sz val="12"/>
      <color theme="4"/>
      <name val="Arial"/>
      <family val="2"/>
    </font>
    <font>
      <sz val="10"/>
      <color rgb="FFFF0000"/>
      <name val="Calibri"/>
      <family val="2"/>
      <scheme val="minor"/>
    </font>
    <font>
      <b/>
      <sz val="12"/>
      <color rgb="FFFF0000"/>
      <name val="Calibri"/>
      <family val="2"/>
      <scheme val="minor"/>
    </font>
    <font>
      <b/>
      <sz val="12"/>
      <color rgb="FFFF0000"/>
      <name val="Arial"/>
      <family val="2"/>
    </font>
    <font>
      <sz val="12"/>
      <color rgb="FFFF0000"/>
      <name val="Arial"/>
      <family val="2"/>
    </font>
    <font>
      <sz val="12"/>
      <color theme="1"/>
      <name val="Calibri"/>
      <family val="2"/>
      <scheme val="minor"/>
    </font>
    <font>
      <i/>
      <sz val="10"/>
      <name val="Verdana"/>
      <family val="2"/>
    </font>
    <font>
      <b/>
      <sz val="9"/>
      <color indexed="81"/>
      <name val="Tahoma"/>
      <family val="2"/>
    </font>
    <font>
      <sz val="12"/>
      <name val="Arial"/>
      <family val="2"/>
    </font>
    <font>
      <b/>
      <sz val="10"/>
      <color theme="6" tint="0.39994506668294322"/>
      <name val="Arial"/>
      <family val="2"/>
    </font>
    <font>
      <b/>
      <sz val="12"/>
      <color theme="5" tint="0.79998168889431442"/>
      <name val="Arial"/>
      <family val="2"/>
    </font>
    <font>
      <i/>
      <sz val="14"/>
      <color rgb="FFFF0000"/>
      <name val="Arial"/>
      <family val="2"/>
    </font>
    <font>
      <b/>
      <i/>
      <sz val="14"/>
      <color rgb="FFFF0000"/>
      <name val="Arial"/>
      <family val="2"/>
    </font>
    <font>
      <b/>
      <sz val="18"/>
      <color rgb="FFFF0000"/>
      <name val="Arial"/>
      <family val="2"/>
    </font>
    <font>
      <sz val="16"/>
      <color rgb="FFFF0000"/>
      <name val="Arial"/>
      <family val="2"/>
    </font>
    <font>
      <i/>
      <sz val="10"/>
      <color theme="0" tint="-0.14999847407452621"/>
      <name val="Arial"/>
      <family val="2"/>
    </font>
    <font>
      <b/>
      <sz val="14"/>
      <name val="Arial"/>
      <family val="2"/>
    </font>
    <font>
      <sz val="8"/>
      <name val="Calibri"/>
      <family val="2"/>
      <scheme val="minor"/>
    </font>
    <font>
      <i/>
      <sz val="10"/>
      <color theme="0" tint="-0.34998626667073579"/>
      <name val="Arial"/>
      <family val="2"/>
    </font>
    <font>
      <sz val="11"/>
      <color rgb="FF0070C0"/>
      <name val="Arial"/>
      <family val="2"/>
    </font>
    <font>
      <sz val="11"/>
      <color rgb="FF000000"/>
      <name val="Arial"/>
      <family val="2"/>
    </font>
    <font>
      <sz val="10"/>
      <color rgb="FF0070C0"/>
      <name val="Arial"/>
      <family val="2"/>
    </font>
    <font>
      <i/>
      <sz val="10"/>
      <name val="Arial"/>
      <family val="2"/>
    </font>
    <font>
      <sz val="14"/>
      <color theme="1"/>
      <name val="Calibri"/>
      <family val="2"/>
      <scheme val="minor"/>
    </font>
    <font>
      <b/>
      <u/>
      <sz val="18"/>
      <color theme="1"/>
      <name val="Calibri"/>
      <family val="2"/>
      <scheme val="minor"/>
    </font>
    <font>
      <b/>
      <i/>
      <sz val="9"/>
      <name val="Arial"/>
      <family val="2"/>
    </font>
    <font>
      <sz val="10"/>
      <color theme="0" tint="-0.34998626667073579"/>
      <name val="Arial"/>
      <family val="2"/>
    </font>
    <font>
      <i/>
      <sz val="9"/>
      <color rgb="FFFF0000"/>
      <name val="Arial"/>
      <family val="2"/>
    </font>
    <font>
      <sz val="9"/>
      <color theme="1"/>
      <name val="Calibri"/>
      <family val="2"/>
      <scheme val="minor"/>
    </font>
    <font>
      <b/>
      <sz val="12"/>
      <color rgb="FF0070C0"/>
      <name val="Calibri"/>
      <family val="2"/>
      <scheme val="minor"/>
    </font>
    <font>
      <sz val="10"/>
      <name val="Verdana"/>
      <family val="2"/>
    </font>
    <font>
      <u/>
      <sz val="11"/>
      <color rgb="FF000000"/>
      <name val="Arial"/>
      <family val="2"/>
    </font>
    <font>
      <sz val="16"/>
      <color theme="1"/>
      <name val="Arial"/>
      <family val="2"/>
    </font>
    <font>
      <sz val="16"/>
      <name val="Arial"/>
      <family val="2"/>
    </font>
    <font>
      <b/>
      <u/>
      <sz val="16"/>
      <name val="Arial"/>
      <family val="2"/>
    </font>
    <font>
      <strike/>
      <sz val="16"/>
      <color rgb="FF7030A0"/>
      <name val="Arial"/>
      <family val="2"/>
    </font>
    <font>
      <b/>
      <sz val="20"/>
      <color theme="4"/>
      <name val="Arial"/>
      <family val="2"/>
    </font>
    <font>
      <b/>
      <u/>
      <sz val="16"/>
      <color rgb="FF1F497D"/>
      <name val="Arial"/>
      <family val="2"/>
    </font>
    <font>
      <b/>
      <u/>
      <sz val="16"/>
      <color theme="3"/>
      <name val="Arial"/>
      <family val="2"/>
    </font>
  </fonts>
  <fills count="14">
    <fill>
      <patternFill patternType="none"/>
    </fill>
    <fill>
      <patternFill patternType="gray125"/>
    </fill>
    <fill>
      <patternFill patternType="solid">
        <fgColor rgb="FFF2F2F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darkUp">
        <bgColor theme="0" tint="-0.14996795556505021"/>
      </patternFill>
    </fill>
    <fill>
      <patternFill patternType="solid">
        <fgColor theme="0"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1"/>
        <bgColor indexed="64"/>
      </patternFill>
    </fill>
    <fill>
      <patternFill patternType="darkUp">
        <bgColor theme="5" tint="0.79998168889431442"/>
      </patternFill>
    </fill>
    <fill>
      <patternFill patternType="darkUp">
        <bgColor theme="5" tint="0.59999389629810485"/>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top style="double">
        <color theme="8" tint="-0.24994659260841701"/>
      </top>
      <bottom/>
      <diagonal/>
    </border>
    <border>
      <left/>
      <right style="double">
        <color theme="8" tint="-0.24994659260841701"/>
      </right>
      <top style="double">
        <color theme="8" tint="-0.24994659260841701"/>
      </top>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bottom/>
      <diagonal/>
    </border>
    <border>
      <left style="thin">
        <color theme="0"/>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right>
      <top/>
      <bottom/>
      <diagonal/>
    </border>
    <border>
      <left/>
      <right style="thin">
        <color theme="0"/>
      </right>
      <top style="thin">
        <color theme="0"/>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bottom style="thin">
        <color theme="0"/>
      </bottom>
      <diagonal/>
    </border>
    <border>
      <left/>
      <right/>
      <top/>
      <bottom style="thin">
        <color theme="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theme="0"/>
      </top>
      <bottom style="thin">
        <color theme="0"/>
      </bottom>
      <diagonal/>
    </border>
    <border>
      <left/>
      <right style="double">
        <color theme="8" tint="-0.24994659260841701"/>
      </right>
      <top/>
      <bottom/>
      <diagonal/>
    </border>
    <border>
      <left/>
      <right style="thin">
        <color theme="0"/>
      </right>
      <top/>
      <bottom style="thin">
        <color theme="0"/>
      </bottom>
      <diagonal/>
    </border>
    <border>
      <left/>
      <right/>
      <top style="thin">
        <color theme="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double">
        <color theme="8" tint="-0.24994659260841701"/>
      </left>
      <right/>
      <top style="double">
        <color theme="8" tint="-0.24994659260841701"/>
      </top>
      <bottom/>
      <diagonal/>
    </border>
    <border>
      <left style="double">
        <color theme="8" tint="-0.24994659260841701"/>
      </left>
      <right/>
      <top/>
      <bottom/>
      <diagonal/>
    </border>
    <border>
      <left style="double">
        <color theme="8" tint="-0.24994659260841701"/>
      </left>
      <right/>
      <top/>
      <bottom style="double">
        <color theme="8"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theme="0"/>
      </left>
      <right/>
      <top style="thin">
        <color theme="0"/>
      </top>
      <bottom style="thin">
        <color theme="0"/>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thin">
        <color theme="0"/>
      </left>
      <right style="medium">
        <color indexed="64"/>
      </right>
      <top style="thin">
        <color theme="0"/>
      </top>
      <bottom/>
      <diagonal/>
    </border>
    <border>
      <left/>
      <right style="medium">
        <color indexed="64"/>
      </right>
      <top/>
      <bottom style="thin">
        <color theme="0"/>
      </bottom>
      <diagonal/>
    </border>
    <border>
      <left/>
      <right style="medium">
        <color indexed="64"/>
      </right>
      <top style="thin">
        <color theme="0"/>
      </top>
      <bottom style="medium">
        <color indexed="64"/>
      </bottom>
      <diagonal/>
    </border>
    <border>
      <left style="medium">
        <color indexed="64"/>
      </left>
      <right style="thin">
        <color theme="0"/>
      </right>
      <top style="thin">
        <color theme="0"/>
      </top>
      <bottom/>
      <diagonal/>
    </border>
    <border>
      <left/>
      <right style="thin">
        <color theme="0"/>
      </right>
      <top style="medium">
        <color indexed="64"/>
      </top>
      <bottom/>
      <diagonal/>
    </border>
    <border>
      <left/>
      <right style="thin">
        <color indexed="64"/>
      </right>
      <top style="thin">
        <color indexed="64"/>
      </top>
      <bottom style="medium">
        <color indexed="64"/>
      </bottom>
      <diagonal/>
    </border>
    <border>
      <left/>
      <right style="double">
        <color theme="8" tint="-0.24994659260841701"/>
      </right>
      <top style="double">
        <color theme="8" tint="-0.24994659260841701"/>
      </top>
      <bottom style="double">
        <color theme="8" tint="-0.24994659260841701"/>
      </bottom>
      <diagonal/>
    </border>
    <border>
      <left/>
      <right style="thin">
        <color indexed="64"/>
      </right>
      <top/>
      <bottom style="medium">
        <color indexed="64"/>
      </bottom>
      <diagonal/>
    </border>
  </borders>
  <cellStyleXfs count="17">
    <xf numFmtId="0" fontId="0" fillId="0" borderId="0"/>
    <xf numFmtId="165" fontId="4"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0" fontId="4" fillId="0" borderId="0"/>
    <xf numFmtId="4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73" fontId="58" fillId="0" borderId="0" applyFont="0" applyFill="0" applyBorder="0" applyAlignment="0" applyProtection="0"/>
  </cellStyleXfs>
  <cellXfs count="458">
    <xf numFmtId="0" fontId="0" fillId="0" borderId="0" xfId="0"/>
    <xf numFmtId="0" fontId="12" fillId="0" borderId="1" xfId="0" applyFont="1" applyBorder="1" applyAlignment="1">
      <alignment horizontal="center" vertical="center"/>
    </xf>
    <xf numFmtId="0" fontId="8" fillId="0" borderId="12" xfId="0" applyFont="1" applyBorder="1" applyAlignment="1">
      <alignment horizontal="left" vertical="center"/>
    </xf>
    <xf numFmtId="0" fontId="12" fillId="0" borderId="10" xfId="0" applyFont="1" applyBorder="1" applyAlignment="1">
      <alignment horizontal="center" vertical="center"/>
    </xf>
    <xf numFmtId="0" fontId="8" fillId="0" borderId="12" xfId="0" applyFont="1" applyBorder="1" applyAlignment="1">
      <alignment vertical="center"/>
    </xf>
    <xf numFmtId="0" fontId="12" fillId="5" borderId="1" xfId="0" applyFont="1" applyFill="1" applyBorder="1" applyAlignment="1">
      <alignment horizontal="center" vertical="center"/>
    </xf>
    <xf numFmtId="0" fontId="8" fillId="5" borderId="12" xfId="0" applyFont="1" applyFill="1" applyBorder="1" applyAlignment="1">
      <alignment vertical="center"/>
    </xf>
    <xf numFmtId="0" fontId="9" fillId="0" borderId="4" xfId="0" applyFont="1" applyBorder="1" applyProtection="1">
      <protection locked="0"/>
    </xf>
    <xf numFmtId="0" fontId="9" fillId="0" borderId="2" xfId="0" applyFont="1" applyBorder="1" applyProtection="1">
      <protection locked="0"/>
    </xf>
    <xf numFmtId="0" fontId="20" fillId="0" borderId="0" xfId="0" applyFont="1" applyAlignment="1" applyProtection="1">
      <alignment vertical="center"/>
      <protection locked="0"/>
    </xf>
    <xf numFmtId="0" fontId="9" fillId="0" borderId="0" xfId="0" applyFont="1" applyProtection="1">
      <protection locked="0"/>
    </xf>
    <xf numFmtId="0" fontId="9" fillId="0" borderId="20" xfId="0" applyFont="1" applyBorder="1" applyProtection="1">
      <protection locked="0"/>
    </xf>
    <xf numFmtId="0" fontId="9" fillId="0" borderId="3" xfId="0" applyFont="1" applyBorder="1" applyProtection="1">
      <protection locked="0"/>
    </xf>
    <xf numFmtId="0" fontId="18" fillId="0" borderId="0" xfId="0" applyFont="1" applyAlignment="1" applyProtection="1">
      <alignment horizontal="center" vertical="center" wrapText="1"/>
      <protection locked="0"/>
    </xf>
    <xf numFmtId="0" fontId="9" fillId="0" borderId="16" xfId="0" applyFont="1" applyBorder="1" applyProtection="1">
      <protection locked="0"/>
    </xf>
    <xf numFmtId="0" fontId="14" fillId="0" borderId="2" xfId="0" applyFont="1" applyBorder="1" applyAlignment="1" applyProtection="1">
      <alignment vertical="center"/>
      <protection locked="0"/>
    </xf>
    <xf numFmtId="0" fontId="9" fillId="0" borderId="2" xfId="0" applyFont="1" applyBorder="1" applyAlignment="1" applyProtection="1">
      <alignment wrapText="1"/>
      <protection locked="0"/>
    </xf>
    <xf numFmtId="0" fontId="9" fillId="0" borderId="2" xfId="0" applyFont="1" applyBorder="1" applyAlignment="1" applyProtection="1">
      <alignment vertical="center"/>
      <protection locked="0"/>
    </xf>
    <xf numFmtId="0" fontId="9" fillId="0" borderId="5" xfId="0" applyFont="1" applyBorder="1" applyProtection="1">
      <protection locked="0"/>
    </xf>
    <xf numFmtId="0" fontId="0" fillId="0" borderId="0" xfId="0" applyProtection="1">
      <protection locked="0"/>
    </xf>
    <xf numFmtId="0" fontId="7" fillId="0" borderId="0" xfId="0" applyFont="1" applyProtection="1">
      <protection locked="0"/>
    </xf>
    <xf numFmtId="20" fontId="0" fillId="0" borderId="0" xfId="0" applyNumberFormat="1" applyProtection="1">
      <protection locked="0"/>
    </xf>
    <xf numFmtId="168" fontId="0" fillId="0" borderId="0" xfId="0" applyNumberFormat="1" applyProtection="1">
      <protection locked="0"/>
    </xf>
    <xf numFmtId="168" fontId="7" fillId="0" borderId="0" xfId="0" applyNumberFormat="1" applyFont="1" applyProtection="1">
      <protection locked="0"/>
    </xf>
    <xf numFmtId="0" fontId="5" fillId="4"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wrapText="1"/>
    </xf>
    <xf numFmtId="167" fontId="5" fillId="4" borderId="1" xfId="0" applyNumberFormat="1" applyFont="1" applyFill="1" applyBorder="1" applyAlignment="1">
      <alignment horizontal="center" vertical="center" wrapText="1"/>
    </xf>
    <xf numFmtId="0" fontId="10" fillId="6" borderId="42" xfId="0" applyFont="1" applyFill="1" applyBorder="1" applyAlignment="1">
      <alignment horizontal="center" vertical="center" wrapText="1"/>
    </xf>
    <xf numFmtId="0" fontId="10" fillId="6" borderId="43" xfId="0" applyFont="1" applyFill="1" applyBorder="1" applyAlignment="1">
      <alignment horizontal="center" vertical="center" wrapText="1"/>
    </xf>
    <xf numFmtId="0" fontId="10" fillId="6" borderId="44" xfId="0" applyFont="1" applyFill="1" applyBorder="1" applyAlignment="1">
      <alignment horizontal="center" vertical="center" wrapText="1"/>
    </xf>
    <xf numFmtId="0" fontId="21" fillId="0" borderId="0" xfId="0" applyFont="1" applyAlignment="1" applyProtection="1">
      <alignment horizontal="center" vertical="center" wrapText="1"/>
      <protection locked="0"/>
    </xf>
    <xf numFmtId="14" fontId="21" fillId="5" borderId="0" xfId="0" applyNumberFormat="1" applyFont="1" applyFill="1" applyAlignment="1" applyProtection="1">
      <alignment horizontal="center" vertical="center" wrapText="1"/>
      <protection locked="0"/>
    </xf>
    <xf numFmtId="0" fontId="0" fillId="0" borderId="0" xfId="0" applyAlignment="1">
      <alignment wrapText="1"/>
    </xf>
    <xf numFmtId="0" fontId="24" fillId="6" borderId="24" xfId="0" applyFont="1" applyFill="1" applyBorder="1" applyAlignment="1" applyProtection="1">
      <alignment vertical="center" wrapText="1"/>
      <protection locked="0"/>
    </xf>
    <xf numFmtId="0" fontId="24" fillId="6" borderId="30" xfId="0" applyFont="1" applyFill="1" applyBorder="1" applyAlignment="1" applyProtection="1">
      <alignment horizontal="left" vertical="center" wrapText="1"/>
      <protection locked="0"/>
    </xf>
    <xf numFmtId="0" fontId="5" fillId="4" borderId="51" xfId="0" applyFont="1" applyFill="1" applyBorder="1" applyAlignment="1">
      <alignment horizontal="left" vertical="center" wrapText="1"/>
    </xf>
    <xf numFmtId="0" fontId="5" fillId="4" borderId="24" xfId="0" applyFont="1" applyFill="1" applyBorder="1" applyAlignment="1">
      <alignment horizontal="left" vertical="center" wrapText="1"/>
    </xf>
    <xf numFmtId="169" fontId="7" fillId="0" borderId="0" xfId="0" applyNumberFormat="1" applyFont="1" applyProtection="1">
      <protection locked="0"/>
    </xf>
    <xf numFmtId="44" fontId="29" fillId="4" borderId="23" xfId="0" applyNumberFormat="1" applyFont="1" applyFill="1" applyBorder="1" applyAlignment="1">
      <alignment horizontal="center" vertical="center" wrapText="1"/>
    </xf>
    <xf numFmtId="0" fontId="33" fillId="0" borderId="0" xfId="0" applyFont="1"/>
    <xf numFmtId="0" fontId="0" fillId="0" borderId="1" xfId="0" applyBorder="1" applyProtection="1">
      <protection locked="0"/>
    </xf>
    <xf numFmtId="10" fontId="34" fillId="0" borderId="1" xfId="0" applyNumberFormat="1" applyFont="1" applyBorder="1" applyAlignment="1" applyProtection="1">
      <alignment horizontal="center" vertical="center" wrapText="1"/>
      <protection locked="0"/>
    </xf>
    <xf numFmtId="44" fontId="0" fillId="0" borderId="1" xfId="3" applyFont="1" applyBorder="1" applyProtection="1">
      <protection locked="0"/>
    </xf>
    <xf numFmtId="0" fontId="0" fillId="0" borderId="1" xfId="0" applyBorder="1" applyAlignment="1">
      <alignment horizontal="center" vertical="center"/>
    </xf>
    <xf numFmtId="9" fontId="0" fillId="0" borderId="0" xfId="0" applyNumberFormat="1"/>
    <xf numFmtId="9" fontId="0" fillId="0" borderId="0" xfId="0" applyNumberFormat="1" applyAlignment="1">
      <alignment wrapText="1"/>
    </xf>
    <xf numFmtId="14" fontId="22" fillId="4" borderId="10" xfId="0" applyNumberFormat="1" applyFont="1" applyFill="1" applyBorder="1" applyAlignment="1">
      <alignment horizontal="center" vertical="center" wrapText="1"/>
    </xf>
    <xf numFmtId="44" fontId="1" fillId="4" borderId="17" xfId="3" applyFont="1" applyFill="1" applyBorder="1" applyAlignment="1" applyProtection="1">
      <alignment horizontal="center" vertical="center" wrapText="1"/>
    </xf>
    <xf numFmtId="0" fontId="1" fillId="5" borderId="1"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14" fontId="4" fillId="5" borderId="1" xfId="0" applyNumberFormat="1" applyFont="1" applyFill="1" applyBorder="1" applyAlignment="1" applyProtection="1">
      <alignment horizontal="center" vertical="center" wrapText="1"/>
      <protection locked="0"/>
    </xf>
    <xf numFmtId="44" fontId="4" fillId="5" borderId="1" xfId="3" applyFont="1" applyFill="1" applyBorder="1" applyAlignment="1" applyProtection="1">
      <alignment horizontal="center" vertical="center" wrapText="1"/>
      <protection locked="0"/>
    </xf>
    <xf numFmtId="0" fontId="4" fillId="5" borderId="24" xfId="0" applyFont="1" applyFill="1" applyBorder="1" applyAlignment="1" applyProtection="1">
      <alignment horizontal="center" vertical="center" wrapText="1"/>
      <protection locked="0"/>
    </xf>
    <xf numFmtId="14" fontId="4" fillId="5" borderId="12" xfId="0" applyNumberFormat="1" applyFont="1" applyFill="1" applyBorder="1" applyAlignment="1" applyProtection="1">
      <alignment horizontal="center" vertical="center" wrapText="1"/>
      <protection locked="0"/>
    </xf>
    <xf numFmtId="14" fontId="22" fillId="4" borderId="1" xfId="0" applyNumberFormat="1" applyFont="1" applyFill="1" applyBorder="1" applyAlignment="1">
      <alignment horizontal="center" vertical="center" wrapText="1"/>
    </xf>
    <xf numFmtId="44" fontId="1" fillId="4" borderId="1" xfId="3" applyFont="1" applyFill="1" applyBorder="1" applyAlignment="1" applyProtection="1">
      <alignment horizontal="center" vertical="center" wrapText="1"/>
    </xf>
    <xf numFmtId="0" fontId="1" fillId="5" borderId="10" xfId="0" applyFont="1" applyFill="1" applyBorder="1" applyAlignment="1" applyProtection="1">
      <alignment horizontal="center" vertical="center" wrapText="1"/>
      <protection locked="0"/>
    </xf>
    <xf numFmtId="0" fontId="3" fillId="6" borderId="36" xfId="0" applyFont="1" applyFill="1" applyBorder="1" applyAlignment="1" applyProtection="1">
      <alignment horizontal="left" vertical="center"/>
      <protection locked="0"/>
    </xf>
    <xf numFmtId="0" fontId="1" fillId="5" borderId="24" xfId="0" applyFont="1" applyFill="1" applyBorder="1" applyAlignment="1" applyProtection="1">
      <alignment horizontal="center" vertical="center" wrapText="1"/>
      <protection locked="0"/>
    </xf>
    <xf numFmtId="0" fontId="1" fillId="5" borderId="23" xfId="0" applyFont="1" applyFill="1" applyBorder="1" applyAlignment="1" applyProtection="1">
      <alignment horizontal="center" vertical="center" wrapText="1"/>
      <protection locked="0"/>
    </xf>
    <xf numFmtId="0" fontId="1" fillId="5" borderId="52" xfId="0" applyFont="1" applyFill="1" applyBorder="1" applyAlignment="1" applyProtection="1">
      <alignment horizontal="center" vertical="center" wrapText="1"/>
      <protection locked="0"/>
    </xf>
    <xf numFmtId="0" fontId="24" fillId="6" borderId="29" xfId="0" applyFont="1" applyFill="1" applyBorder="1" applyAlignment="1" applyProtection="1">
      <alignment vertical="center"/>
      <protection locked="0"/>
    </xf>
    <xf numFmtId="0" fontId="24" fillId="6" borderId="24" xfId="0" applyFont="1" applyFill="1" applyBorder="1" applyAlignment="1" applyProtection="1">
      <alignment vertical="center"/>
      <protection locked="0"/>
    </xf>
    <xf numFmtId="0" fontId="24" fillId="6" borderId="24" xfId="0" applyFont="1" applyFill="1" applyBorder="1" applyAlignment="1" applyProtection="1">
      <alignment horizontal="left" vertical="center" wrapText="1"/>
      <protection locked="0"/>
    </xf>
    <xf numFmtId="0" fontId="10" fillId="9" borderId="45" xfId="0" applyFont="1" applyFill="1" applyBorder="1" applyAlignment="1">
      <alignment vertical="center" wrapText="1"/>
    </xf>
    <xf numFmtId="0" fontId="10" fillId="9" borderId="46" xfId="0" applyFont="1" applyFill="1" applyBorder="1" applyAlignment="1">
      <alignment horizontal="right" vertical="center"/>
    </xf>
    <xf numFmtId="14" fontId="10" fillId="9" borderId="46" xfId="0" applyNumberFormat="1" applyFont="1" applyFill="1" applyBorder="1" applyAlignment="1">
      <alignment horizontal="center" vertical="center" wrapText="1"/>
    </xf>
    <xf numFmtId="14" fontId="10" fillId="9" borderId="47" xfId="0" applyNumberFormat="1" applyFont="1" applyFill="1" applyBorder="1" applyAlignment="1">
      <alignment horizontal="center" vertical="center" wrapText="1"/>
    </xf>
    <xf numFmtId="170" fontId="0" fillId="0" borderId="0" xfId="0" applyNumberFormat="1" applyAlignment="1">
      <alignment wrapText="1"/>
    </xf>
    <xf numFmtId="170" fontId="0" fillId="0" borderId="0" xfId="0" applyNumberFormat="1"/>
    <xf numFmtId="0" fontId="18" fillId="2" borderId="7" xfId="0" applyFont="1" applyFill="1" applyBorder="1" applyAlignment="1" applyProtection="1">
      <alignment vertical="center" wrapText="1"/>
      <protection locked="0"/>
    </xf>
    <xf numFmtId="0" fontId="9" fillId="0" borderId="79" xfId="0" applyFont="1" applyBorder="1" applyProtection="1">
      <protection locked="0"/>
    </xf>
    <xf numFmtId="171" fontId="42" fillId="0" borderId="55" xfId="0" applyNumberFormat="1" applyFont="1" applyBorder="1" applyProtection="1">
      <protection locked="0"/>
    </xf>
    <xf numFmtId="0" fontId="26" fillId="6" borderId="55" xfId="0" applyFont="1" applyFill="1" applyBorder="1" applyAlignment="1" applyProtection="1">
      <alignment horizontal="center" vertical="center" wrapText="1"/>
      <protection locked="0"/>
    </xf>
    <xf numFmtId="0" fontId="3" fillId="8" borderId="49" xfId="0" applyFont="1" applyFill="1" applyBorder="1" applyAlignment="1" applyProtection="1">
      <alignment horizontal="center" vertical="center"/>
      <protection locked="0"/>
    </xf>
    <xf numFmtId="14" fontId="3" fillId="8" borderId="49" xfId="0" applyNumberFormat="1" applyFont="1" applyFill="1" applyBorder="1" applyAlignment="1" applyProtection="1">
      <alignment horizontal="center" vertical="center"/>
      <protection locked="0"/>
    </xf>
    <xf numFmtId="14" fontId="43" fillId="8" borderId="49" xfId="0" applyNumberFormat="1" applyFont="1" applyFill="1" applyBorder="1" applyAlignment="1">
      <alignment horizontal="center" vertical="center" wrapText="1"/>
    </xf>
    <xf numFmtId="44" fontId="3" fillId="8" borderId="49" xfId="3" applyFont="1" applyFill="1" applyBorder="1" applyAlignment="1" applyProtection="1">
      <alignment horizontal="center" vertical="center"/>
      <protection locked="0"/>
    </xf>
    <xf numFmtId="0" fontId="3" fillId="8" borderId="48" xfId="0" applyFont="1" applyFill="1" applyBorder="1" applyAlignment="1" applyProtection="1">
      <alignment horizontal="left" vertical="center"/>
      <protection locked="0"/>
    </xf>
    <xf numFmtId="0" fontId="3" fillId="8" borderId="48" xfId="0" applyFont="1" applyFill="1" applyBorder="1" applyAlignment="1" applyProtection="1">
      <alignment horizontal="right" vertical="center"/>
      <protection locked="0"/>
    </xf>
    <xf numFmtId="0" fontId="3" fillId="8" borderId="50" xfId="0" applyFont="1" applyFill="1" applyBorder="1" applyAlignment="1" applyProtection="1">
      <alignment horizontal="center" vertical="center"/>
      <protection locked="0"/>
    </xf>
    <xf numFmtId="0" fontId="11" fillId="5" borderId="45" xfId="0" applyFont="1" applyFill="1" applyBorder="1" applyAlignment="1" applyProtection="1">
      <alignment horizontal="left" vertical="center"/>
      <protection locked="0"/>
    </xf>
    <xf numFmtId="0" fontId="3" fillId="6" borderId="42" xfId="0" applyFont="1" applyFill="1" applyBorder="1" applyAlignment="1" applyProtection="1">
      <alignment horizontal="center" vertical="center" wrapText="1"/>
      <protection locked="0"/>
    </xf>
    <xf numFmtId="0" fontId="3" fillId="6" borderId="44" xfId="0" applyFont="1" applyFill="1" applyBorder="1" applyAlignment="1" applyProtection="1">
      <alignment horizontal="center" vertical="center" wrapText="1"/>
      <protection locked="0"/>
    </xf>
    <xf numFmtId="0" fontId="3" fillId="6" borderId="81" xfId="0" applyFont="1" applyFill="1" applyBorder="1" applyAlignment="1" applyProtection="1">
      <alignment horizontal="center" vertical="center" wrapText="1"/>
      <protection locked="0"/>
    </xf>
    <xf numFmtId="0" fontId="3" fillId="6" borderId="43" xfId="0" applyFont="1" applyFill="1" applyBorder="1" applyAlignment="1" applyProtection="1">
      <alignment horizontal="center" vertical="center" wrapText="1"/>
      <protection locked="0"/>
    </xf>
    <xf numFmtId="0" fontId="3" fillId="6" borderId="66" xfId="0" applyFont="1" applyFill="1" applyBorder="1" applyAlignment="1" applyProtection="1">
      <alignment horizontal="center" vertical="center"/>
      <protection locked="0"/>
    </xf>
    <xf numFmtId="0" fontId="3" fillId="6" borderId="67" xfId="0" applyFont="1" applyFill="1" applyBorder="1" applyAlignment="1" applyProtection="1">
      <alignment horizontal="center" vertical="center"/>
      <protection locked="0"/>
    </xf>
    <xf numFmtId="0" fontId="13" fillId="3" borderId="67" xfId="0" applyFont="1" applyFill="1" applyBorder="1" applyAlignment="1" applyProtection="1">
      <alignment vertical="center" wrapText="1"/>
      <protection locked="0"/>
    </xf>
    <xf numFmtId="0" fontId="13" fillId="3" borderId="68" xfId="0" applyFont="1" applyFill="1" applyBorder="1" applyAlignment="1" applyProtection="1">
      <alignment vertical="center" wrapText="1"/>
      <protection locked="0"/>
    </xf>
    <xf numFmtId="0" fontId="13" fillId="6" borderId="46" xfId="0" applyFont="1" applyFill="1" applyBorder="1" applyAlignment="1" applyProtection="1">
      <alignment vertical="center"/>
      <protection locked="0"/>
    </xf>
    <xf numFmtId="0" fontId="13" fillId="6" borderId="45" xfId="0" applyFont="1" applyFill="1" applyBorder="1" applyAlignment="1" applyProtection="1">
      <alignment horizontal="left" vertical="center" indent="20"/>
      <protection locked="0"/>
    </xf>
    <xf numFmtId="0" fontId="13" fillId="6" borderId="46" xfId="0" applyFont="1" applyFill="1" applyBorder="1" applyAlignment="1" applyProtection="1">
      <alignment horizontal="left" vertical="center" indent="20"/>
      <protection locked="0"/>
    </xf>
    <xf numFmtId="0" fontId="13" fillId="6" borderId="47" xfId="0" applyFont="1" applyFill="1" applyBorder="1" applyAlignment="1" applyProtection="1">
      <alignment horizontal="left" vertical="center" indent="20"/>
      <protection locked="0"/>
    </xf>
    <xf numFmtId="0" fontId="13" fillId="6" borderId="45" xfId="0" applyFont="1" applyFill="1" applyBorder="1" applyAlignment="1" applyProtection="1">
      <alignment horizontal="left" vertical="center" indent="40"/>
      <protection locked="0"/>
    </xf>
    <xf numFmtId="0" fontId="3" fillId="6" borderId="32" xfId="0" applyFont="1" applyFill="1" applyBorder="1" applyAlignment="1" applyProtection="1">
      <alignment horizontal="center" vertical="center" wrapText="1"/>
      <protection locked="0"/>
    </xf>
    <xf numFmtId="44" fontId="4" fillId="5" borderId="10" xfId="3" applyFont="1" applyFill="1" applyBorder="1" applyAlignment="1" applyProtection="1">
      <alignment horizontal="center" vertical="center" wrapText="1"/>
      <protection locked="0"/>
    </xf>
    <xf numFmtId="0" fontId="37" fillId="6" borderId="48" xfId="0" applyFont="1" applyFill="1" applyBorder="1" applyAlignment="1" applyProtection="1">
      <alignment horizontal="center" vertical="center"/>
      <protection locked="0"/>
    </xf>
    <xf numFmtId="0" fontId="37" fillId="6" borderId="49" xfId="0" applyFont="1" applyFill="1" applyBorder="1" applyAlignment="1" applyProtection="1">
      <alignment horizontal="center" vertical="center"/>
      <protection locked="0"/>
    </xf>
    <xf numFmtId="44" fontId="3" fillId="6" borderId="55" xfId="3" applyFont="1" applyFill="1" applyBorder="1" applyAlignment="1" applyProtection="1">
      <alignment horizontal="center" vertical="center" wrapText="1"/>
      <protection locked="0"/>
    </xf>
    <xf numFmtId="44" fontId="4" fillId="4" borderId="17" xfId="3" applyFont="1" applyFill="1" applyBorder="1" applyAlignment="1" applyProtection="1">
      <alignment horizontal="center" vertical="center" wrapText="1"/>
    </xf>
    <xf numFmtId="44" fontId="4" fillId="4" borderId="12" xfId="3" applyFont="1" applyFill="1" applyBorder="1" applyAlignment="1" applyProtection="1">
      <alignment horizontal="center" vertical="center" wrapText="1"/>
    </xf>
    <xf numFmtId="44" fontId="4" fillId="4" borderId="14" xfId="3" applyFont="1" applyFill="1" applyBorder="1" applyAlignment="1" applyProtection="1">
      <alignment horizontal="center" vertical="center" wrapText="1"/>
    </xf>
    <xf numFmtId="44" fontId="4" fillId="5" borderId="24" xfId="3" applyFont="1" applyFill="1" applyBorder="1" applyAlignment="1" applyProtection="1">
      <alignment horizontal="center" vertical="center" wrapText="1"/>
      <protection locked="0"/>
    </xf>
    <xf numFmtId="0" fontId="15" fillId="8" borderId="50" xfId="0" applyFont="1" applyFill="1" applyBorder="1" applyAlignment="1" applyProtection="1">
      <alignment horizontal="center" vertical="center" wrapText="1"/>
      <protection locked="0"/>
    </xf>
    <xf numFmtId="0" fontId="38" fillId="3" borderId="49" xfId="0" applyFont="1" applyFill="1" applyBorder="1" applyAlignment="1" applyProtection="1">
      <alignment horizontal="center" vertical="center" wrapText="1"/>
      <protection locked="0"/>
    </xf>
    <xf numFmtId="0" fontId="38" fillId="3" borderId="50" xfId="0" applyFont="1" applyFill="1" applyBorder="1" applyAlignment="1" applyProtection="1">
      <alignment horizontal="center" vertical="center" wrapText="1"/>
      <protection locked="0"/>
    </xf>
    <xf numFmtId="0" fontId="9" fillId="5" borderId="4" xfId="0" applyFont="1" applyFill="1" applyBorder="1" applyProtection="1">
      <protection locked="0"/>
    </xf>
    <xf numFmtId="0" fontId="9" fillId="5" borderId="2" xfId="0" applyFont="1" applyFill="1" applyBorder="1" applyProtection="1">
      <protection locked="0"/>
    </xf>
    <xf numFmtId="0" fontId="9" fillId="5" borderId="0" xfId="0" applyFont="1" applyFill="1" applyProtection="1">
      <protection locked="0"/>
    </xf>
    <xf numFmtId="0" fontId="9" fillId="5" borderId="20" xfId="0" applyFont="1" applyFill="1" applyBorder="1" applyProtection="1">
      <protection locked="0"/>
    </xf>
    <xf numFmtId="0" fontId="9" fillId="5" borderId="3" xfId="0" applyFont="1" applyFill="1" applyBorder="1" applyProtection="1">
      <protection locked="0"/>
    </xf>
    <xf numFmtId="0" fontId="18" fillId="5" borderId="0" xfId="0" applyFont="1" applyFill="1" applyAlignment="1" applyProtection="1">
      <alignment horizontal="center" vertical="center" wrapText="1"/>
      <protection locked="0"/>
    </xf>
    <xf numFmtId="0" fontId="9" fillId="5" borderId="16" xfId="0" applyFont="1" applyFill="1" applyBorder="1" applyProtection="1">
      <protection locked="0"/>
    </xf>
    <xf numFmtId="0" fontId="14" fillId="5" borderId="3" xfId="0" applyFont="1" applyFill="1" applyBorder="1" applyAlignment="1" applyProtection="1">
      <alignment vertical="center"/>
      <protection locked="0"/>
    </xf>
    <xf numFmtId="0" fontId="14" fillId="5" borderId="2" xfId="0" applyFont="1" applyFill="1" applyBorder="1" applyAlignment="1" applyProtection="1">
      <alignment vertical="center"/>
      <protection locked="0"/>
    </xf>
    <xf numFmtId="0" fontId="9" fillId="5" borderId="3" xfId="0" applyFont="1" applyFill="1" applyBorder="1" applyAlignment="1" applyProtection="1">
      <alignment vertical="center"/>
      <protection locked="0"/>
    </xf>
    <xf numFmtId="0" fontId="9" fillId="5" borderId="2" xfId="0" applyFont="1" applyFill="1" applyBorder="1" applyAlignment="1" applyProtection="1">
      <alignment vertical="center"/>
      <protection locked="0"/>
    </xf>
    <xf numFmtId="0" fontId="9" fillId="5" borderId="3" xfId="0" applyFont="1" applyFill="1" applyBorder="1" applyAlignment="1" applyProtection="1">
      <alignment wrapText="1"/>
      <protection locked="0"/>
    </xf>
    <xf numFmtId="0" fontId="9" fillId="5" borderId="2" xfId="0" applyFont="1" applyFill="1" applyBorder="1" applyAlignment="1" applyProtection="1">
      <alignment wrapText="1"/>
      <protection locked="0"/>
    </xf>
    <xf numFmtId="0" fontId="9" fillId="5" borderId="40" xfId="0" applyFont="1" applyFill="1" applyBorder="1" applyProtection="1">
      <protection locked="0"/>
    </xf>
    <xf numFmtId="0" fontId="9" fillId="5" borderId="5" xfId="0" applyFont="1" applyFill="1" applyBorder="1" applyProtection="1">
      <protection locked="0"/>
    </xf>
    <xf numFmtId="0" fontId="9" fillId="5" borderId="19" xfId="0" applyFont="1" applyFill="1" applyBorder="1" applyProtection="1">
      <protection locked="0"/>
    </xf>
    <xf numFmtId="0" fontId="9" fillId="5" borderId="15" xfId="0" applyFont="1" applyFill="1" applyBorder="1" applyProtection="1">
      <protection locked="0"/>
    </xf>
    <xf numFmtId="0" fontId="3" fillId="5" borderId="0" xfId="0" applyFont="1" applyFill="1" applyAlignment="1" applyProtection="1">
      <alignment vertical="center" wrapText="1"/>
      <protection locked="0"/>
    </xf>
    <xf numFmtId="0" fontId="3" fillId="5" borderId="0" xfId="0" applyFont="1" applyFill="1" applyAlignment="1" applyProtection="1">
      <alignment horizontal="center" vertical="center" wrapText="1"/>
      <protection locked="0"/>
    </xf>
    <xf numFmtId="0" fontId="9" fillId="5" borderId="0" xfId="0" applyFont="1" applyFill="1" applyAlignment="1" applyProtection="1">
      <alignment vertical="center"/>
      <protection locked="0"/>
    </xf>
    <xf numFmtId="166" fontId="19" fillId="5" borderId="0" xfId="0" applyNumberFormat="1"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25" fillId="5" borderId="2" xfId="0" applyFont="1" applyFill="1" applyBorder="1" applyProtection="1">
      <protection locked="0"/>
    </xf>
    <xf numFmtId="0" fontId="6" fillId="5" borderId="0" xfId="0" applyFont="1" applyFill="1" applyAlignment="1" applyProtection="1">
      <alignment vertical="center"/>
      <protection locked="0"/>
    </xf>
    <xf numFmtId="0" fontId="9" fillId="5" borderId="27" xfId="0" applyFont="1" applyFill="1" applyBorder="1" applyProtection="1">
      <protection locked="0"/>
    </xf>
    <xf numFmtId="0" fontId="9" fillId="5" borderId="28" xfId="0" applyFont="1" applyFill="1" applyBorder="1" applyProtection="1">
      <protection locked="0"/>
    </xf>
    <xf numFmtId="0" fontId="9" fillId="5" borderId="38" xfId="0" applyFont="1" applyFill="1" applyBorder="1" applyProtection="1">
      <protection locked="0"/>
    </xf>
    <xf numFmtId="0" fontId="23" fillId="5" borderId="2" xfId="0" applyFont="1" applyFill="1" applyBorder="1" applyProtection="1">
      <protection locked="0"/>
    </xf>
    <xf numFmtId="0" fontId="23" fillId="5" borderId="38" xfId="0" applyFont="1" applyFill="1" applyBorder="1" applyProtection="1">
      <protection locked="0"/>
    </xf>
    <xf numFmtId="0" fontId="23" fillId="5" borderId="0" xfId="0" applyFont="1" applyFill="1" applyProtection="1">
      <protection locked="0"/>
    </xf>
    <xf numFmtId="0" fontId="24" fillId="5" borderId="38" xfId="0" applyFont="1" applyFill="1" applyBorder="1" applyAlignment="1" applyProtection="1">
      <alignment wrapText="1"/>
      <protection locked="0"/>
    </xf>
    <xf numFmtId="0" fontId="23" fillId="5" borderId="4" xfId="0" applyFont="1" applyFill="1" applyBorder="1" applyProtection="1">
      <protection locked="0"/>
    </xf>
    <xf numFmtId="0" fontId="23" fillId="5" borderId="41" xfId="0" applyFont="1" applyFill="1" applyBorder="1" applyProtection="1">
      <protection locked="0"/>
    </xf>
    <xf numFmtId="0" fontId="17" fillId="5" borderId="0" xfId="0" applyFont="1" applyFill="1" applyAlignment="1" applyProtection="1">
      <alignment horizontal="left" vertical="center"/>
      <protection locked="0"/>
    </xf>
    <xf numFmtId="0" fontId="9" fillId="5" borderId="83" xfId="0" applyFont="1" applyFill="1" applyBorder="1" applyProtection="1">
      <protection locked="0"/>
    </xf>
    <xf numFmtId="0" fontId="9" fillId="5" borderId="84" xfId="0" applyFont="1" applyFill="1" applyBorder="1" applyProtection="1">
      <protection locked="0"/>
    </xf>
    <xf numFmtId="0" fontId="9" fillId="5" borderId="85" xfId="0" applyFont="1" applyFill="1" applyBorder="1" applyProtection="1">
      <protection locked="0"/>
    </xf>
    <xf numFmtId="0" fontId="14" fillId="5" borderId="69" xfId="0" applyFont="1" applyFill="1" applyBorder="1" applyProtection="1">
      <protection locked="0"/>
    </xf>
    <xf numFmtId="0" fontId="9" fillId="5" borderId="86" xfId="0" applyFont="1" applyFill="1" applyBorder="1" applyProtection="1">
      <protection locked="0"/>
    </xf>
    <xf numFmtId="0" fontId="9" fillId="5" borderId="69" xfId="0" applyFont="1" applyFill="1" applyBorder="1" applyProtection="1">
      <protection locked="0"/>
    </xf>
    <xf numFmtId="0" fontId="23" fillId="5" borderId="86" xfId="0" applyFont="1" applyFill="1" applyBorder="1" applyProtection="1">
      <protection locked="0"/>
    </xf>
    <xf numFmtId="0" fontId="23" fillId="5" borderId="69" xfId="0" applyFont="1" applyFill="1" applyBorder="1" applyProtection="1">
      <protection locked="0"/>
    </xf>
    <xf numFmtId="0" fontId="24" fillId="5" borderId="87" xfId="0" applyFont="1" applyFill="1" applyBorder="1" applyAlignment="1" applyProtection="1">
      <alignment wrapText="1"/>
      <protection locked="0"/>
    </xf>
    <xf numFmtId="0" fontId="32" fillId="5" borderId="88" xfId="0" applyFont="1" applyFill="1" applyBorder="1" applyProtection="1">
      <protection locked="0"/>
    </xf>
    <xf numFmtId="0" fontId="23" fillId="5" borderId="89" xfId="0" applyFont="1" applyFill="1" applyBorder="1" applyProtection="1">
      <protection locked="0"/>
    </xf>
    <xf numFmtId="0" fontId="23" fillId="5" borderId="53" xfId="0" applyFont="1" applyFill="1" applyBorder="1" applyProtection="1">
      <protection locked="0"/>
    </xf>
    <xf numFmtId="0" fontId="9" fillId="5" borderId="90" xfId="0" applyFont="1" applyFill="1" applyBorder="1" applyProtection="1">
      <protection locked="0"/>
    </xf>
    <xf numFmtId="0" fontId="9" fillId="5" borderId="73" xfId="0" applyFont="1" applyFill="1" applyBorder="1" applyProtection="1">
      <protection locked="0"/>
    </xf>
    <xf numFmtId="0" fontId="9" fillId="5" borderId="87" xfId="0" applyFont="1" applyFill="1" applyBorder="1" applyProtection="1">
      <protection locked="0"/>
    </xf>
    <xf numFmtId="0" fontId="9" fillId="5" borderId="48" xfId="0" applyFont="1" applyFill="1" applyBorder="1" applyProtection="1">
      <protection locked="0"/>
    </xf>
    <xf numFmtId="0" fontId="9" fillId="5" borderId="49" xfId="0" applyFont="1" applyFill="1" applyBorder="1" applyProtection="1">
      <protection locked="0"/>
    </xf>
    <xf numFmtId="0" fontId="9" fillId="5" borderId="91" xfId="0" applyFont="1" applyFill="1" applyBorder="1" applyProtection="1">
      <protection locked="0"/>
    </xf>
    <xf numFmtId="0" fontId="23" fillId="5" borderId="92" xfId="0" applyFont="1" applyFill="1" applyBorder="1" applyProtection="1">
      <protection locked="0"/>
    </xf>
    <xf numFmtId="0" fontId="23" fillId="5" borderId="73" xfId="0" applyFont="1" applyFill="1" applyBorder="1" applyProtection="1">
      <protection locked="0"/>
    </xf>
    <xf numFmtId="0" fontId="9" fillId="5" borderId="53" xfId="0" applyFont="1" applyFill="1" applyBorder="1" applyProtection="1">
      <protection locked="0"/>
    </xf>
    <xf numFmtId="0" fontId="9" fillId="5" borderId="50" xfId="0" applyFont="1" applyFill="1" applyBorder="1" applyProtection="1">
      <protection locked="0"/>
    </xf>
    <xf numFmtId="0" fontId="9" fillId="5" borderId="67" xfId="0" applyFont="1" applyFill="1" applyBorder="1" applyProtection="1">
      <protection locked="0"/>
    </xf>
    <xf numFmtId="0" fontId="3" fillId="5" borderId="53" xfId="0" applyFont="1" applyFill="1" applyBorder="1" applyAlignment="1" applyProtection="1">
      <alignment vertical="center" wrapText="1"/>
      <protection locked="0"/>
    </xf>
    <xf numFmtId="0" fontId="9" fillId="5" borderId="53" xfId="0" applyFont="1" applyFill="1" applyBorder="1" applyAlignment="1" applyProtection="1">
      <alignment vertical="center"/>
      <protection locked="0"/>
    </xf>
    <xf numFmtId="0" fontId="9" fillId="5" borderId="53" xfId="0" applyFont="1" applyFill="1" applyBorder="1" applyAlignment="1" applyProtection="1">
      <alignment horizontal="left" vertical="center"/>
      <protection locked="0"/>
    </xf>
    <xf numFmtId="0" fontId="17" fillId="5" borderId="53" xfId="0" applyFont="1" applyFill="1" applyBorder="1" applyAlignment="1" applyProtection="1">
      <alignment horizontal="left"/>
      <protection locked="0"/>
    </xf>
    <xf numFmtId="0" fontId="23" fillId="5" borderId="38" xfId="0" applyFont="1" applyFill="1" applyBorder="1" applyAlignment="1" applyProtection="1">
      <alignment horizontal="left" wrapText="1"/>
      <protection locked="0"/>
    </xf>
    <xf numFmtId="0" fontId="23" fillId="5" borderId="87" xfId="0" applyFont="1" applyFill="1" applyBorder="1" applyAlignment="1" applyProtection="1">
      <alignment horizontal="left" wrapText="1"/>
      <protection locked="0"/>
    </xf>
    <xf numFmtId="0" fontId="23" fillId="5" borderId="87" xfId="0" applyFont="1" applyFill="1" applyBorder="1" applyProtection="1">
      <protection locked="0"/>
    </xf>
    <xf numFmtId="0" fontId="23" fillId="5" borderId="79" xfId="0" applyFont="1" applyFill="1" applyBorder="1" applyProtection="1">
      <protection locked="0"/>
    </xf>
    <xf numFmtId="0" fontId="36" fillId="5" borderId="88" xfId="0" applyFont="1" applyFill="1" applyBorder="1" applyProtection="1">
      <protection locked="0"/>
    </xf>
    <xf numFmtId="0" fontId="23" fillId="5" borderId="49" xfId="0" applyFont="1" applyFill="1" applyBorder="1" applyAlignment="1" applyProtection="1">
      <alignment horizontal="center"/>
      <protection locked="0"/>
    </xf>
    <xf numFmtId="0" fontId="9" fillId="5" borderId="79" xfId="0" applyFont="1" applyFill="1" applyBorder="1" applyProtection="1">
      <protection locked="0"/>
    </xf>
    <xf numFmtId="0" fontId="9" fillId="5" borderId="93" xfId="0" applyFont="1" applyFill="1" applyBorder="1" applyProtection="1">
      <protection locked="0"/>
    </xf>
    <xf numFmtId="44" fontId="1" fillId="4" borderId="10" xfId="3" applyFont="1" applyFill="1" applyBorder="1" applyAlignment="1" applyProtection="1">
      <alignment horizontal="center" vertical="center" wrapText="1"/>
    </xf>
    <xf numFmtId="14" fontId="1" fillId="5" borderId="10" xfId="0" applyNumberFormat="1" applyFont="1" applyFill="1" applyBorder="1" applyAlignment="1" applyProtection="1">
      <alignment horizontal="center" vertical="center" wrapText="1"/>
      <protection locked="0"/>
    </xf>
    <xf numFmtId="14" fontId="1" fillId="5" borderId="17" xfId="0" applyNumberFormat="1" applyFont="1" applyFill="1" applyBorder="1" applyAlignment="1" applyProtection="1">
      <alignment horizontal="center" vertical="center" wrapText="1"/>
      <protection locked="0"/>
    </xf>
    <xf numFmtId="44" fontId="1" fillId="5" borderId="51" xfId="3" applyFont="1" applyFill="1" applyBorder="1" applyAlignment="1" applyProtection="1">
      <alignment horizontal="center" vertical="center" wrapText="1"/>
      <protection locked="0"/>
    </xf>
    <xf numFmtId="14" fontId="1" fillId="5" borderId="1" xfId="0" applyNumberFormat="1" applyFont="1" applyFill="1" applyBorder="1" applyAlignment="1" applyProtection="1">
      <alignment horizontal="center" vertical="center" wrapText="1"/>
      <protection locked="0"/>
    </xf>
    <xf numFmtId="14" fontId="1" fillId="5" borderId="12" xfId="0" applyNumberFormat="1" applyFont="1" applyFill="1" applyBorder="1" applyAlignment="1" applyProtection="1">
      <alignment horizontal="center" vertical="center" wrapText="1"/>
      <protection locked="0"/>
    </xf>
    <xf numFmtId="44" fontId="1" fillId="5" borderId="24" xfId="3" applyFont="1" applyFill="1" applyBorder="1" applyAlignment="1" applyProtection="1">
      <alignment horizontal="center" vertical="center" wrapText="1"/>
      <protection locked="0"/>
    </xf>
    <xf numFmtId="0" fontId="47" fillId="0" borderId="2" xfId="0" applyFont="1" applyBorder="1" applyAlignment="1" applyProtection="1">
      <alignment vertical="center"/>
      <protection locked="0"/>
    </xf>
    <xf numFmtId="0" fontId="18" fillId="0" borderId="0" xfId="0" applyFont="1" applyAlignment="1" applyProtection="1">
      <alignment horizontal="right" vertical="center" wrapText="1"/>
      <protection locked="0"/>
    </xf>
    <xf numFmtId="171" fontId="42" fillId="0" borderId="0" xfId="0" applyNumberFormat="1" applyFont="1" applyProtection="1">
      <protection locked="0"/>
    </xf>
    <xf numFmtId="0" fontId="26" fillId="0" borderId="0" xfId="0" applyFont="1" applyAlignment="1" applyProtection="1">
      <alignment horizontal="center" vertical="center" wrapText="1"/>
      <protection locked="0"/>
    </xf>
    <xf numFmtId="0" fontId="18" fillId="0" borderId="0" xfId="0" applyFont="1" applyAlignment="1" applyProtection="1">
      <alignment horizontal="left" vertical="center"/>
      <protection locked="0"/>
    </xf>
    <xf numFmtId="0" fontId="3" fillId="6" borderId="30" xfId="0" applyFont="1" applyFill="1" applyBorder="1" applyAlignment="1" applyProtection="1">
      <alignment horizontal="left" vertical="center" wrapText="1"/>
      <protection locked="0"/>
    </xf>
    <xf numFmtId="0" fontId="11" fillId="5" borderId="1" xfId="0" applyFont="1" applyFill="1" applyBorder="1" applyAlignment="1" applyProtection="1">
      <alignment horizontal="center" vertical="center"/>
      <protection locked="0"/>
    </xf>
    <xf numFmtId="0" fontId="49" fillId="5" borderId="24" xfId="0" applyFont="1" applyFill="1" applyBorder="1" applyAlignment="1" applyProtection="1">
      <alignment horizontal="center" vertical="center" wrapText="1"/>
      <protection locked="0"/>
    </xf>
    <xf numFmtId="0" fontId="49" fillId="5" borderId="1" xfId="0" applyFont="1" applyFill="1" applyBorder="1" applyAlignment="1" applyProtection="1">
      <alignment horizontal="center" vertical="center" wrapText="1"/>
      <protection locked="0"/>
    </xf>
    <xf numFmtId="0" fontId="49" fillId="5" borderId="10" xfId="0" applyFont="1" applyFill="1" applyBorder="1" applyAlignment="1" applyProtection="1">
      <alignment horizontal="center" vertical="center" wrapText="1"/>
      <protection locked="0"/>
    </xf>
    <xf numFmtId="0" fontId="3" fillId="10" borderId="75" xfId="0" applyFont="1" applyFill="1" applyBorder="1" applyAlignment="1" applyProtection="1">
      <alignment horizontal="left" vertical="center"/>
      <protection locked="0"/>
    </xf>
    <xf numFmtId="0" fontId="3" fillId="10" borderId="37" xfId="0" applyFont="1" applyFill="1" applyBorder="1" applyAlignment="1" applyProtection="1">
      <alignment horizontal="left" vertical="center"/>
      <protection locked="0"/>
    </xf>
    <xf numFmtId="0" fontId="3" fillId="10" borderId="45" xfId="0" applyFont="1" applyFill="1" applyBorder="1" applyAlignment="1" applyProtection="1">
      <alignment horizontal="left" vertical="center"/>
      <protection locked="0"/>
    </xf>
    <xf numFmtId="0" fontId="3" fillId="10" borderId="66" xfId="0" applyFont="1" applyFill="1" applyBorder="1" applyAlignment="1" applyProtection="1">
      <alignment horizontal="center" vertical="center"/>
      <protection locked="0"/>
    </xf>
    <xf numFmtId="0" fontId="3" fillId="10" borderId="67" xfId="0" applyFont="1" applyFill="1" applyBorder="1" applyAlignment="1" applyProtection="1">
      <alignment horizontal="center" vertical="center"/>
      <protection locked="0"/>
    </xf>
    <xf numFmtId="0" fontId="3" fillId="10" borderId="68" xfId="0" applyFont="1" applyFill="1" applyBorder="1" applyAlignment="1" applyProtection="1">
      <alignment horizontal="center" vertical="center"/>
      <protection locked="0"/>
    </xf>
    <xf numFmtId="0" fontId="3" fillId="10" borderId="48" xfId="0" applyFont="1" applyFill="1" applyBorder="1" applyAlignment="1" applyProtection="1">
      <alignment horizontal="center" vertical="center"/>
      <protection locked="0"/>
    </xf>
    <xf numFmtId="0" fontId="3" fillId="10" borderId="49" xfId="0" applyFont="1" applyFill="1" applyBorder="1" applyAlignment="1" applyProtection="1">
      <alignment horizontal="center" vertical="center"/>
      <protection locked="0"/>
    </xf>
    <xf numFmtId="0" fontId="3" fillId="10" borderId="50" xfId="0" applyFont="1" applyFill="1" applyBorder="1" applyAlignment="1" applyProtection="1">
      <alignment horizontal="center" vertical="center"/>
      <protection locked="0"/>
    </xf>
    <xf numFmtId="0" fontId="3" fillId="10" borderId="55" xfId="0" applyFont="1" applyFill="1" applyBorder="1" applyAlignment="1" applyProtection="1">
      <alignment horizontal="left" vertical="center"/>
      <protection locked="0"/>
    </xf>
    <xf numFmtId="44" fontId="26" fillId="8" borderId="45" xfId="3" applyFont="1" applyFill="1" applyBorder="1" applyAlignment="1" applyProtection="1">
      <alignment horizontal="left" vertical="center" indent="60"/>
      <protection locked="0"/>
    </xf>
    <xf numFmtId="44" fontId="26" fillId="8" borderId="46" xfId="3" applyFont="1" applyFill="1" applyBorder="1" applyAlignment="1" applyProtection="1">
      <alignment vertical="center"/>
      <protection locked="0"/>
    </xf>
    <xf numFmtId="0" fontId="25" fillId="0" borderId="2" xfId="0" applyFont="1" applyBorder="1" applyProtection="1">
      <protection locked="0"/>
    </xf>
    <xf numFmtId="0" fontId="9" fillId="0" borderId="15" xfId="0" applyFont="1" applyBorder="1" applyProtection="1">
      <protection locked="0"/>
    </xf>
    <xf numFmtId="0" fontId="9" fillId="0" borderId="28" xfId="0" applyFont="1" applyBorder="1" applyProtection="1">
      <protection locked="0"/>
    </xf>
    <xf numFmtId="0" fontId="9" fillId="0" borderId="19" xfId="0" applyFont="1" applyBorder="1" applyProtection="1">
      <protection locked="0"/>
    </xf>
    <xf numFmtId="0" fontId="3" fillId="10" borderId="70" xfId="0" applyFont="1" applyFill="1" applyBorder="1" applyAlignment="1" applyProtection="1">
      <alignment horizontal="center" vertical="center"/>
      <protection locked="0"/>
    </xf>
    <xf numFmtId="0" fontId="3" fillId="10" borderId="71" xfId="0" applyFont="1" applyFill="1" applyBorder="1" applyAlignment="1" applyProtection="1">
      <alignment horizontal="center" vertical="center"/>
      <protection locked="0"/>
    </xf>
    <xf numFmtId="0" fontId="3" fillId="10" borderId="72" xfId="0" applyFont="1" applyFill="1" applyBorder="1" applyAlignment="1" applyProtection="1">
      <alignment horizontal="center" vertical="center"/>
      <protection locked="0"/>
    </xf>
    <xf numFmtId="0" fontId="37" fillId="10" borderId="50" xfId="0" applyFont="1" applyFill="1" applyBorder="1" applyAlignment="1" applyProtection="1">
      <alignment horizontal="center" vertical="center"/>
      <protection locked="0"/>
    </xf>
    <xf numFmtId="0" fontId="5" fillId="0" borderId="73" xfId="0" applyFont="1" applyBorder="1" applyAlignment="1">
      <alignment horizontal="left" vertical="center" wrapText="1"/>
    </xf>
    <xf numFmtId="0" fontId="5" fillId="0" borderId="0" xfId="0" applyFont="1" applyAlignment="1">
      <alignment horizontal="center" vertical="center" wrapText="1"/>
    </xf>
    <xf numFmtId="14" fontId="5" fillId="0" borderId="0" xfId="0" applyNumberFormat="1" applyFont="1" applyAlignment="1">
      <alignment horizontal="center" vertical="center" wrapText="1"/>
    </xf>
    <xf numFmtId="167" fontId="10" fillId="11" borderId="42" xfId="0" applyNumberFormat="1" applyFont="1" applyFill="1" applyBorder="1" applyAlignment="1">
      <alignment horizontal="center" vertical="center" wrapText="1"/>
    </xf>
    <xf numFmtId="167" fontId="5" fillId="11" borderId="1" xfId="0" applyNumberFormat="1" applyFont="1" applyFill="1" applyBorder="1" applyAlignment="1">
      <alignment horizontal="center" vertical="center" wrapText="1"/>
    </xf>
    <xf numFmtId="0" fontId="36" fillId="0" borderId="69" xfId="0" applyFont="1" applyBorder="1" applyProtection="1">
      <protection locked="0"/>
    </xf>
    <xf numFmtId="167" fontId="24" fillId="8" borderId="72" xfId="0" applyNumberFormat="1" applyFont="1" applyFill="1" applyBorder="1" applyAlignment="1">
      <alignment horizontal="center" vertical="center"/>
    </xf>
    <xf numFmtId="167" fontId="13" fillId="8" borderId="55" xfId="3" applyNumberFormat="1" applyFont="1" applyFill="1" applyBorder="1" applyAlignment="1" applyProtection="1">
      <alignment horizontal="center" vertical="center"/>
    </xf>
    <xf numFmtId="0" fontId="51" fillId="0" borderId="0" xfId="0" applyFont="1" applyProtection="1">
      <protection locked="0"/>
    </xf>
    <xf numFmtId="0" fontId="52" fillId="0" borderId="0" xfId="0" applyFont="1" applyAlignment="1" applyProtection="1">
      <alignment horizontal="left" indent="17"/>
      <protection locked="0"/>
    </xf>
    <xf numFmtId="0" fontId="3" fillId="6" borderId="24" xfId="0" applyFont="1" applyFill="1" applyBorder="1" applyAlignment="1" applyProtection="1">
      <alignment horizontal="left" vertical="center" wrapText="1"/>
      <protection locked="0"/>
    </xf>
    <xf numFmtId="0" fontId="11" fillId="5" borderId="25" xfId="0" applyFont="1" applyFill="1" applyBorder="1" applyAlignment="1" applyProtection="1">
      <alignment horizontal="center" vertical="center"/>
      <protection locked="0"/>
    </xf>
    <xf numFmtId="0" fontId="3" fillId="8" borderId="73" xfId="0" applyFont="1" applyFill="1" applyBorder="1" applyAlignment="1" applyProtection="1">
      <alignment horizontal="center" vertical="center"/>
      <protection locked="0"/>
    </xf>
    <xf numFmtId="0" fontId="3" fillId="8" borderId="53" xfId="0" applyFont="1" applyFill="1" applyBorder="1" applyAlignment="1" applyProtection="1">
      <alignment horizontal="center" vertical="center"/>
      <protection locked="0"/>
    </xf>
    <xf numFmtId="0" fontId="3" fillId="8" borderId="48" xfId="0" applyFont="1" applyFill="1" applyBorder="1" applyAlignment="1" applyProtection="1">
      <alignment horizontal="center" vertical="center"/>
      <protection locked="0"/>
    </xf>
    <xf numFmtId="172" fontId="0" fillId="0" borderId="1" xfId="3" applyNumberFormat="1" applyFont="1" applyBorder="1" applyProtection="1">
      <protection locked="0"/>
    </xf>
    <xf numFmtId="0" fontId="4" fillId="0" borderId="13" xfId="0" applyFont="1" applyBorder="1" applyAlignment="1" applyProtection="1">
      <alignment horizontal="center" vertical="center" wrapText="1"/>
      <protection locked="0"/>
    </xf>
    <xf numFmtId="0" fontId="56" fillId="4" borderId="1" xfId="0" applyFont="1" applyFill="1" applyBorder="1" applyAlignment="1">
      <alignment horizontal="center" vertical="center" wrapText="1"/>
    </xf>
    <xf numFmtId="0" fontId="56" fillId="4" borderId="24" xfId="0" applyFont="1" applyFill="1" applyBorder="1" applyAlignment="1">
      <alignment horizontal="left" vertical="center" wrapText="1"/>
    </xf>
    <xf numFmtId="14" fontId="56" fillId="11" borderId="1" xfId="0" applyNumberFormat="1" applyFont="1" applyFill="1" applyBorder="1" applyAlignment="1">
      <alignment horizontal="center" vertical="center" wrapText="1"/>
    </xf>
    <xf numFmtId="0" fontId="56" fillId="11" borderId="1" xfId="0" applyFont="1" applyFill="1" applyBorder="1" applyAlignment="1">
      <alignment horizontal="center" vertical="center" wrapText="1"/>
    </xf>
    <xf numFmtId="0" fontId="18" fillId="2" borderId="39" xfId="0" applyFont="1" applyFill="1" applyBorder="1" applyAlignment="1" applyProtection="1">
      <alignment vertical="center" wrapText="1"/>
      <protection locked="0"/>
    </xf>
    <xf numFmtId="0" fontId="18" fillId="2" borderId="9" xfId="0" applyFont="1" applyFill="1" applyBorder="1" applyAlignment="1" applyProtection="1">
      <alignment vertical="center" wrapText="1"/>
      <protection locked="0"/>
    </xf>
    <xf numFmtId="0" fontId="17" fillId="5" borderId="0" xfId="0" applyFont="1" applyFill="1" applyAlignment="1" applyProtection="1">
      <alignment vertical="center" wrapText="1"/>
      <protection locked="0"/>
    </xf>
    <xf numFmtId="0" fontId="17" fillId="5" borderId="53" xfId="0" applyFont="1" applyFill="1" applyBorder="1" applyAlignment="1" applyProtection="1">
      <alignment vertical="center" wrapText="1"/>
      <protection locked="0"/>
    </xf>
    <xf numFmtId="0" fontId="16" fillId="5" borderId="0" xfId="0" applyFont="1" applyFill="1" applyAlignment="1" applyProtection="1">
      <alignment vertical="center" wrapText="1"/>
      <protection locked="0"/>
    </xf>
    <xf numFmtId="0" fontId="16" fillId="5" borderId="53" xfId="0" applyFont="1" applyFill="1" applyBorder="1" applyAlignment="1" applyProtection="1">
      <alignment vertical="center" wrapText="1"/>
      <protection locked="0"/>
    </xf>
    <xf numFmtId="0" fontId="10" fillId="6" borderId="77" xfId="0" applyFont="1" applyFill="1" applyBorder="1" applyAlignment="1">
      <alignment horizontal="center" vertical="center" wrapText="1"/>
    </xf>
    <xf numFmtId="0" fontId="10" fillId="6" borderId="78" xfId="0" applyFont="1" applyFill="1" applyBorder="1" applyAlignment="1">
      <alignment horizontal="center" vertical="center" wrapText="1"/>
    </xf>
    <xf numFmtId="44" fontId="29" fillId="4" borderId="35" xfId="0" applyNumberFormat="1" applyFont="1" applyFill="1" applyBorder="1" applyAlignment="1">
      <alignment horizontal="center" vertical="center" wrapText="1"/>
    </xf>
    <xf numFmtId="167" fontId="5" fillId="4" borderId="23" xfId="0" applyNumberFormat="1" applyFont="1" applyFill="1" applyBorder="1" applyAlignment="1">
      <alignment horizontal="center" vertical="center" wrapText="1"/>
    </xf>
    <xf numFmtId="0" fontId="56" fillId="4" borderId="30" xfId="0" applyFont="1" applyFill="1" applyBorder="1" applyAlignment="1">
      <alignment horizontal="left" vertical="center" wrapText="1"/>
    </xf>
    <xf numFmtId="0" fontId="56" fillId="4" borderId="25" xfId="0" applyFont="1" applyFill="1" applyBorder="1" applyAlignment="1">
      <alignment horizontal="center" vertical="center" wrapText="1"/>
    </xf>
    <xf numFmtId="14" fontId="56" fillId="11" borderId="25" xfId="0" applyNumberFormat="1" applyFont="1" applyFill="1" applyBorder="1" applyAlignment="1">
      <alignment horizontal="center" vertical="center" wrapText="1"/>
    </xf>
    <xf numFmtId="0" fontId="56" fillId="11" borderId="25" xfId="0" applyFont="1" applyFill="1" applyBorder="1" applyAlignment="1">
      <alignment horizontal="center" vertical="center" wrapText="1"/>
    </xf>
    <xf numFmtId="167" fontId="5" fillId="4" borderId="25" xfId="0" applyNumberFormat="1" applyFont="1" applyFill="1" applyBorder="1" applyAlignment="1">
      <alignment horizontal="center" vertical="center" wrapText="1"/>
    </xf>
    <xf numFmtId="167" fontId="5" fillId="11" borderId="25" xfId="0" applyNumberFormat="1" applyFont="1" applyFill="1" applyBorder="1" applyAlignment="1">
      <alignment horizontal="center" vertical="center" wrapText="1"/>
    </xf>
    <xf numFmtId="167" fontId="5" fillId="4" borderId="26" xfId="0" applyNumberFormat="1" applyFont="1" applyFill="1" applyBorder="1" applyAlignment="1">
      <alignment horizontal="center" vertical="center" wrapText="1"/>
    </xf>
    <xf numFmtId="10" fontId="11" fillId="0" borderId="1" xfId="0" applyNumberFormat="1" applyFont="1" applyBorder="1" applyAlignment="1" applyProtection="1">
      <alignment horizontal="center" vertical="center" wrapText="1"/>
      <protection locked="0"/>
    </xf>
    <xf numFmtId="10" fontId="11" fillId="0" borderId="25" xfId="0" applyNumberFormat="1" applyFont="1" applyBorder="1" applyAlignment="1" applyProtection="1">
      <alignment horizontal="center" vertical="center" wrapText="1"/>
      <protection locked="0"/>
    </xf>
    <xf numFmtId="0" fontId="13" fillId="6" borderId="29" xfId="0" applyFont="1" applyFill="1" applyBorder="1" applyAlignment="1" applyProtection="1">
      <alignment horizontal="center" vertical="center" wrapText="1"/>
      <protection locked="0"/>
    </xf>
    <xf numFmtId="0" fontId="13" fillId="6" borderId="21" xfId="0" applyFont="1" applyFill="1" applyBorder="1" applyAlignment="1" applyProtection="1">
      <alignment horizontal="center" vertical="center" wrapText="1"/>
      <protection locked="0"/>
    </xf>
    <xf numFmtId="167" fontId="24" fillId="6" borderId="72" xfId="0" applyNumberFormat="1" applyFont="1" applyFill="1" applyBorder="1" applyAlignment="1">
      <alignment horizontal="center" vertical="center"/>
    </xf>
    <xf numFmtId="167" fontId="10" fillId="6" borderId="55" xfId="0" applyNumberFormat="1" applyFont="1" applyFill="1" applyBorder="1" applyAlignment="1">
      <alignment horizontal="center" vertical="center" wrapText="1"/>
    </xf>
    <xf numFmtId="167" fontId="10" fillId="4" borderId="58" xfId="0" applyNumberFormat="1" applyFont="1" applyFill="1" applyBorder="1" applyAlignment="1">
      <alignment horizontal="center" vertical="center" wrapText="1"/>
    </xf>
    <xf numFmtId="167" fontId="10" fillId="4" borderId="72" xfId="0" applyNumberFormat="1" applyFont="1" applyFill="1" applyBorder="1" applyAlignment="1">
      <alignment horizontal="center" vertical="center" wrapText="1"/>
    </xf>
    <xf numFmtId="0" fontId="5" fillId="4" borderId="30" xfId="0" applyFont="1" applyFill="1" applyBorder="1" applyAlignment="1">
      <alignment horizontal="left" vertical="center" wrapText="1"/>
    </xf>
    <xf numFmtId="0" fontId="5" fillId="4" borderId="25" xfId="0" applyFont="1" applyFill="1" applyBorder="1" applyAlignment="1">
      <alignment horizontal="center" vertical="center" wrapText="1"/>
    </xf>
    <xf numFmtId="14" fontId="5" fillId="4" borderId="25" xfId="0" applyNumberFormat="1" applyFont="1" applyFill="1" applyBorder="1" applyAlignment="1">
      <alignment horizontal="center" vertical="center" wrapText="1"/>
    </xf>
    <xf numFmtId="44" fontId="29" fillId="4" borderId="26" xfId="0" applyNumberFormat="1" applyFont="1" applyFill="1" applyBorder="1" applyAlignment="1">
      <alignment horizontal="center" vertical="center" wrapText="1"/>
    </xf>
    <xf numFmtId="0" fontId="50"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0" fontId="6" fillId="6" borderId="12" xfId="0" applyFont="1" applyFill="1" applyBorder="1" applyAlignment="1" applyProtection="1">
      <alignment horizontal="center" vertical="center" wrapText="1"/>
      <protection locked="0"/>
    </xf>
    <xf numFmtId="9" fontId="3" fillId="6" borderId="10" xfId="0" applyNumberFormat="1" applyFont="1" applyFill="1" applyBorder="1" applyAlignment="1" applyProtection="1">
      <alignment horizontal="center" vertical="center"/>
      <protection locked="0"/>
    </xf>
    <xf numFmtId="167" fontId="3" fillId="6" borderId="11" xfId="0" applyNumberFormat="1" applyFont="1" applyFill="1" applyBorder="1" applyAlignment="1">
      <alignment horizontal="center" vertical="center"/>
    </xf>
    <xf numFmtId="167" fontId="3" fillId="6" borderId="31" xfId="3" applyNumberFormat="1" applyFont="1" applyFill="1" applyBorder="1" applyAlignment="1" applyProtection="1">
      <alignment horizontal="center" vertical="center"/>
    </xf>
    <xf numFmtId="0" fontId="3" fillId="5" borderId="34" xfId="0" applyFont="1" applyFill="1" applyBorder="1" applyAlignment="1" applyProtection="1">
      <alignment horizontal="center" vertical="center"/>
      <protection locked="0"/>
    </xf>
    <xf numFmtId="44" fontId="26" fillId="8" borderId="49" xfId="3" applyFont="1" applyFill="1" applyBorder="1" applyAlignment="1" applyProtection="1">
      <alignment horizontal="center" vertical="center" wrapText="1"/>
      <protection locked="0"/>
    </xf>
    <xf numFmtId="44" fontId="26" fillId="8" borderId="50" xfId="3" applyFont="1" applyFill="1" applyBorder="1" applyAlignment="1" applyProtection="1">
      <alignment horizontal="center" vertical="center" wrapText="1"/>
      <protection locked="0"/>
    </xf>
    <xf numFmtId="0" fontId="4" fillId="10" borderId="10" xfId="0" applyFont="1" applyFill="1" applyBorder="1" applyAlignment="1" applyProtection="1">
      <alignment horizontal="left" vertical="center" wrapText="1"/>
      <protection locked="0"/>
    </xf>
    <xf numFmtId="0" fontId="3" fillId="3" borderId="0" xfId="0" applyFont="1" applyFill="1" applyAlignment="1" applyProtection="1">
      <alignment horizontal="center" vertical="center" wrapText="1"/>
      <protection locked="0"/>
    </xf>
    <xf numFmtId="0" fontId="3" fillId="3" borderId="61"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5" borderId="13" xfId="0" applyFont="1" applyFill="1" applyBorder="1" applyAlignment="1" applyProtection="1">
      <alignment horizontal="center" vertical="center" wrapText="1"/>
      <protection locked="0"/>
    </xf>
    <xf numFmtId="0" fontId="4" fillId="5" borderId="13" xfId="0" applyFont="1" applyFill="1" applyBorder="1" applyAlignment="1" applyProtection="1">
      <alignment horizontal="center" vertical="center" wrapText="1"/>
      <protection locked="0"/>
    </xf>
    <xf numFmtId="0" fontId="3" fillId="4" borderId="45" xfId="0" applyFont="1" applyFill="1" applyBorder="1" applyAlignment="1" applyProtection="1">
      <alignment horizontal="left" vertical="center"/>
      <protection locked="0"/>
    </xf>
    <xf numFmtId="0" fontId="3" fillId="4" borderId="46" xfId="0" applyFont="1" applyFill="1" applyBorder="1" applyAlignment="1" applyProtection="1">
      <alignment horizontal="center" vertical="center"/>
      <protection locked="0"/>
    </xf>
    <xf numFmtId="0" fontId="3" fillId="4" borderId="76" xfId="0" applyFont="1" applyFill="1" applyBorder="1" applyAlignment="1" applyProtection="1">
      <alignment horizontal="center" vertical="center"/>
      <protection locked="0"/>
    </xf>
    <xf numFmtId="14" fontId="3" fillId="4" borderId="46" xfId="0" applyNumberFormat="1" applyFont="1" applyFill="1" applyBorder="1" applyAlignment="1" applyProtection="1">
      <alignment horizontal="center" vertical="center"/>
      <protection locked="0"/>
    </xf>
    <xf numFmtId="44" fontId="3" fillId="4" borderId="46" xfId="3" applyFont="1" applyFill="1" applyBorder="1" applyAlignment="1" applyProtection="1">
      <alignment horizontal="center" vertical="center"/>
      <protection locked="0"/>
    </xf>
    <xf numFmtId="44" fontId="3" fillId="4" borderId="46" xfId="3" applyFont="1" applyFill="1" applyBorder="1" applyAlignment="1" applyProtection="1">
      <alignment horizontal="right" vertical="center"/>
      <protection locked="0"/>
    </xf>
    <xf numFmtId="44" fontId="15" fillId="4" borderId="76" xfId="3" applyFont="1" applyFill="1" applyBorder="1" applyAlignment="1" applyProtection="1">
      <alignment horizontal="center" vertical="center"/>
      <protection locked="0"/>
    </xf>
    <xf numFmtId="44" fontId="15" fillId="4" borderId="42" xfId="3" applyFont="1" applyFill="1" applyBorder="1" applyAlignment="1" applyProtection="1">
      <alignment horizontal="center" vertical="center"/>
      <protection locked="0"/>
    </xf>
    <xf numFmtId="44" fontId="15" fillId="4" borderId="43" xfId="3" applyFont="1" applyFill="1" applyBorder="1" applyAlignment="1" applyProtection="1">
      <alignment horizontal="center" vertical="center"/>
      <protection locked="0"/>
    </xf>
    <xf numFmtId="44" fontId="15" fillId="4" borderId="44" xfId="3" applyFont="1" applyFill="1" applyBorder="1" applyAlignment="1" applyProtection="1">
      <alignment horizontal="center" vertical="center" wrapText="1"/>
      <protection locked="0"/>
    </xf>
    <xf numFmtId="0" fontId="3" fillId="4" borderId="43" xfId="0" applyFont="1" applyFill="1" applyBorder="1" applyAlignment="1" applyProtection="1">
      <alignment horizontal="center" vertical="center"/>
      <protection locked="0"/>
    </xf>
    <xf numFmtId="0" fontId="3" fillId="4" borderId="44" xfId="0" applyFont="1" applyFill="1" applyBorder="1" applyAlignment="1" applyProtection="1">
      <alignment horizontal="center" vertical="center"/>
      <protection locked="0"/>
    </xf>
    <xf numFmtId="0" fontId="3" fillId="4" borderId="8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14" fontId="4" fillId="7" borderId="11" xfId="0" applyNumberFormat="1" applyFont="1" applyFill="1" applyBorder="1" applyAlignment="1" applyProtection="1">
      <alignment horizontal="center" vertical="center" wrapText="1"/>
      <protection locked="0"/>
    </xf>
    <xf numFmtId="14" fontId="46" fillId="7" borderId="11" xfId="0" applyNumberFormat="1" applyFont="1" applyFill="1" applyBorder="1" applyAlignment="1">
      <alignment horizontal="center" vertical="center" wrapText="1"/>
    </xf>
    <xf numFmtId="0" fontId="4" fillId="7" borderId="11" xfId="0" applyFont="1" applyFill="1" applyBorder="1" applyAlignment="1" applyProtection="1">
      <alignment horizontal="center" vertical="center" wrapText="1"/>
      <protection locked="0"/>
    </xf>
    <xf numFmtId="44" fontId="4" fillId="7" borderId="11" xfId="3" applyFont="1" applyFill="1" applyBorder="1" applyAlignment="1" applyProtection="1">
      <alignment horizontal="center" vertical="center" wrapText="1"/>
      <protection locked="0"/>
    </xf>
    <xf numFmtId="44" fontId="54" fillId="7" borderId="32" xfId="3" applyFont="1" applyFill="1" applyBorder="1" applyAlignment="1" applyProtection="1">
      <alignment horizontal="center" vertical="center" wrapText="1"/>
    </xf>
    <xf numFmtId="44" fontId="54" fillId="7" borderId="82" xfId="3" applyFont="1" applyFill="1" applyBorder="1" applyAlignment="1" applyProtection="1">
      <alignment horizontal="center" vertical="center" wrapText="1"/>
      <protection locked="0"/>
    </xf>
    <xf numFmtId="44" fontId="54" fillId="7" borderId="11" xfId="3" applyFont="1" applyFill="1" applyBorder="1" applyAlignment="1" applyProtection="1">
      <alignment horizontal="center" vertical="center" wrapText="1"/>
    </xf>
    <xf numFmtId="0" fontId="1" fillId="7" borderId="80" xfId="0" applyFont="1" applyFill="1" applyBorder="1" applyAlignment="1" applyProtection="1">
      <alignment horizontal="center" vertical="center" wrapText="1"/>
      <protection locked="0"/>
    </xf>
    <xf numFmtId="0" fontId="3" fillId="6" borderId="58" xfId="0" applyFont="1" applyFill="1" applyBorder="1" applyAlignment="1" applyProtection="1">
      <alignment horizontal="center" vertical="center" wrapText="1"/>
      <protection locked="0"/>
    </xf>
    <xf numFmtId="0" fontId="3" fillId="6" borderId="59" xfId="0" applyFont="1" applyFill="1" applyBorder="1" applyAlignment="1" applyProtection="1">
      <alignment horizontal="center" vertical="center" wrapText="1"/>
      <protection locked="0"/>
    </xf>
    <xf numFmtId="0" fontId="3" fillId="6" borderId="33" xfId="0" applyFont="1" applyFill="1" applyBorder="1" applyAlignment="1" applyProtection="1">
      <alignment horizontal="center" vertical="center" wrapText="1"/>
      <protection locked="0"/>
    </xf>
    <xf numFmtId="44" fontId="3" fillId="6" borderId="72" xfId="3" applyFont="1" applyFill="1" applyBorder="1" applyAlignment="1" applyProtection="1">
      <alignment horizontal="center" vertical="center" wrapText="1"/>
      <protection locked="0"/>
    </xf>
    <xf numFmtId="0" fontId="3" fillId="6" borderId="96" xfId="0" applyFont="1" applyFill="1" applyBorder="1" applyAlignment="1" applyProtection="1">
      <alignment horizontal="center" vertical="center" wrapText="1"/>
      <protection locked="0"/>
    </xf>
    <xf numFmtId="0" fontId="3" fillId="6" borderId="60" xfId="0" applyFont="1" applyFill="1" applyBorder="1" applyAlignment="1" applyProtection="1">
      <alignment horizontal="center" vertical="center" wrapText="1"/>
      <protection locked="0"/>
    </xf>
    <xf numFmtId="14" fontId="43" fillId="4" borderId="43" xfId="0" applyNumberFormat="1" applyFont="1" applyFill="1" applyBorder="1" applyAlignment="1">
      <alignment horizontal="center" vertical="center" wrapText="1"/>
    </xf>
    <xf numFmtId="0" fontId="15" fillId="4" borderId="44" xfId="0" applyFont="1" applyFill="1" applyBorder="1" applyAlignment="1" applyProtection="1">
      <alignment horizontal="center" vertical="center" wrapText="1"/>
      <protection locked="0"/>
    </xf>
    <xf numFmtId="44" fontId="4" fillId="7" borderId="82" xfId="3" applyFont="1" applyFill="1" applyBorder="1" applyAlignment="1" applyProtection="1">
      <alignment horizontal="center" vertical="center" wrapText="1"/>
      <protection locked="0"/>
    </xf>
    <xf numFmtId="44" fontId="12" fillId="4" borderId="24" xfId="3" applyFont="1" applyFill="1" applyBorder="1" applyAlignment="1">
      <alignment horizontal="center" vertical="center" wrapText="1"/>
    </xf>
    <xf numFmtId="44" fontId="12" fillId="4" borderId="1" xfId="3" applyFont="1" applyFill="1" applyBorder="1" applyAlignment="1" applyProtection="1">
      <alignment horizontal="center" vertical="center" wrapText="1"/>
    </xf>
    <xf numFmtId="167" fontId="26" fillId="6" borderId="55" xfId="3" applyNumberFormat="1" applyFont="1" applyFill="1" applyBorder="1" applyAlignment="1" applyProtection="1">
      <alignment vertical="center"/>
    </xf>
    <xf numFmtId="44" fontId="26" fillId="8" borderId="46" xfId="3" applyFont="1" applyFill="1" applyBorder="1" applyAlignment="1" applyProtection="1">
      <alignment horizontal="right" vertical="center"/>
      <protection locked="0"/>
    </xf>
    <xf numFmtId="0" fontId="29" fillId="0" borderId="0" xfId="0" applyFont="1"/>
    <xf numFmtId="0" fontId="3" fillId="3" borderId="21"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3" fillId="3" borderId="13" xfId="0" applyFont="1" applyFill="1" applyBorder="1" applyAlignment="1">
      <alignment horizontal="center" vertical="center" wrapText="1"/>
    </xf>
    <xf numFmtId="0" fontId="13" fillId="3" borderId="80" xfId="0" applyFont="1" applyFill="1" applyBorder="1" applyAlignment="1" applyProtection="1">
      <alignment vertical="center" wrapText="1"/>
      <protection locked="0"/>
    </xf>
    <xf numFmtId="0" fontId="3" fillId="3" borderId="94" xfId="0" applyFont="1" applyFill="1" applyBorder="1" applyAlignment="1">
      <alignment horizontal="center" vertical="center" wrapText="1"/>
    </xf>
    <xf numFmtId="0" fontId="13" fillId="3" borderId="26" xfId="0" applyFont="1" applyFill="1" applyBorder="1" applyAlignment="1" applyProtection="1">
      <alignment vertical="center" wrapText="1"/>
      <protection locked="0"/>
    </xf>
    <xf numFmtId="0" fontId="9" fillId="3" borderId="67" xfId="0" applyFont="1" applyFill="1" applyBorder="1" applyProtection="1">
      <protection locked="0"/>
    </xf>
    <xf numFmtId="0" fontId="9" fillId="3" borderId="68" xfId="0" applyFont="1" applyFill="1" applyBorder="1" applyProtection="1">
      <protection locked="0"/>
    </xf>
    <xf numFmtId="0" fontId="9" fillId="3" borderId="53" xfId="0" applyFont="1" applyFill="1" applyBorder="1" applyProtection="1">
      <protection locked="0"/>
    </xf>
    <xf numFmtId="0" fontId="9" fillId="3" borderId="0" xfId="0" applyFont="1" applyFill="1" applyProtection="1">
      <protection locked="0"/>
    </xf>
    <xf numFmtId="0" fontId="9" fillId="3" borderId="49" xfId="0" applyFont="1" applyFill="1" applyBorder="1" applyProtection="1">
      <protection locked="0"/>
    </xf>
    <xf numFmtId="0" fontId="9" fillId="3" borderId="50" xfId="0" applyFont="1" applyFill="1" applyBorder="1" applyProtection="1">
      <protection locked="0"/>
    </xf>
    <xf numFmtId="44" fontId="9" fillId="0" borderId="4" xfId="3" applyFont="1" applyBorder="1" applyProtection="1">
      <protection locked="0"/>
    </xf>
    <xf numFmtId="44" fontId="9" fillId="0" borderId="0" xfId="3" applyFont="1" applyProtection="1">
      <protection locked="0"/>
    </xf>
    <xf numFmtId="44" fontId="13" fillId="3" borderId="66" xfId="3" applyFont="1" applyFill="1" applyBorder="1" applyAlignment="1" applyProtection="1">
      <alignment vertical="center" wrapText="1"/>
      <protection locked="0"/>
    </xf>
    <xf numFmtId="44" fontId="13" fillId="3" borderId="67" xfId="3" applyFont="1" applyFill="1" applyBorder="1" applyAlignment="1" applyProtection="1">
      <alignment vertical="center" wrapText="1"/>
      <protection locked="0"/>
    </xf>
    <xf numFmtId="44" fontId="4" fillId="4" borderId="21" xfId="3" applyFont="1" applyFill="1" applyBorder="1" applyAlignment="1">
      <alignment horizontal="center" vertical="center" wrapText="1"/>
    </xf>
    <xf numFmtId="44" fontId="4" fillId="4" borderId="1" xfId="3" applyFont="1" applyFill="1" applyBorder="1" applyAlignment="1">
      <alignment horizontal="center" vertical="center" wrapText="1"/>
    </xf>
    <xf numFmtId="44" fontId="3" fillId="3" borderId="74" xfId="3" applyFont="1" applyFill="1" applyBorder="1" applyAlignment="1" applyProtection="1">
      <alignment horizontal="center" vertical="center" wrapText="1"/>
      <protection locked="0"/>
    </xf>
    <xf numFmtId="44" fontId="3" fillId="3" borderId="54" xfId="3" applyFont="1" applyFill="1" applyBorder="1" applyAlignment="1" applyProtection="1">
      <alignment horizontal="center" vertical="center" wrapText="1"/>
      <protection locked="0"/>
    </xf>
    <xf numFmtId="44" fontId="38" fillId="3" borderId="48" xfId="3" applyFont="1" applyFill="1" applyBorder="1" applyAlignment="1" applyProtection="1">
      <alignment horizontal="center" vertical="center" wrapText="1"/>
      <protection locked="0"/>
    </xf>
    <xf numFmtId="44" fontId="38" fillId="3" borderId="49" xfId="3" applyFont="1" applyFill="1" applyBorder="1" applyAlignment="1" applyProtection="1">
      <alignment horizontal="center" vertical="center" wrapText="1"/>
      <protection locked="0"/>
    </xf>
    <xf numFmtId="44" fontId="4" fillId="3" borderId="24" xfId="3" applyFont="1" applyFill="1" applyBorder="1" applyAlignment="1" applyProtection="1">
      <alignment horizontal="center" vertical="center" wrapText="1"/>
      <protection locked="0"/>
    </xf>
    <xf numFmtId="44" fontId="3" fillId="4" borderId="45" xfId="3" applyFont="1" applyFill="1" applyBorder="1" applyAlignment="1" applyProtection="1">
      <alignment horizontal="center" vertical="center"/>
      <protection locked="0"/>
    </xf>
    <xf numFmtId="44" fontId="3" fillId="5" borderId="0" xfId="3" applyFont="1" applyFill="1" applyAlignment="1" applyProtection="1">
      <alignment vertical="center"/>
      <protection locked="0"/>
    </xf>
    <xf numFmtId="44" fontId="14" fillId="5" borderId="28" xfId="3" applyFont="1" applyFill="1" applyBorder="1" applyAlignment="1" applyProtection="1">
      <alignment vertical="center"/>
      <protection locked="0"/>
    </xf>
    <xf numFmtId="44" fontId="9" fillId="5" borderId="5" xfId="3" applyFont="1" applyFill="1" applyBorder="1" applyProtection="1">
      <protection locked="0"/>
    </xf>
    <xf numFmtId="44" fontId="9" fillId="5" borderId="0" xfId="3" applyFont="1" applyFill="1" applyProtection="1">
      <protection locked="0"/>
    </xf>
    <xf numFmtId="44" fontId="9" fillId="3" borderId="66" xfId="3" applyFont="1" applyFill="1" applyBorder="1" applyProtection="1">
      <protection locked="0"/>
    </xf>
    <xf numFmtId="44" fontId="9" fillId="3" borderId="67" xfId="3" applyFont="1" applyFill="1" applyBorder="1" applyProtection="1">
      <protection locked="0"/>
    </xf>
    <xf numFmtId="44" fontId="12" fillId="3" borderId="73" xfId="3" applyFont="1" applyFill="1" applyBorder="1" applyAlignment="1" applyProtection="1">
      <alignment vertical="center"/>
      <protection locked="0"/>
    </xf>
    <xf numFmtId="44" fontId="9" fillId="3" borderId="0" xfId="3" applyFont="1" applyFill="1" applyProtection="1">
      <protection locked="0"/>
    </xf>
    <xf numFmtId="44" fontId="23" fillId="3" borderId="48" xfId="3" applyFont="1" applyFill="1" applyBorder="1" applyProtection="1">
      <protection locked="0"/>
    </xf>
    <xf numFmtId="44" fontId="9" fillId="3" borderId="49" xfId="3" applyFont="1" applyFill="1" applyBorder="1" applyProtection="1">
      <protection locked="0"/>
    </xf>
    <xf numFmtId="44" fontId="23" fillId="5" borderId="73" xfId="3" applyFont="1" applyFill="1" applyBorder="1" applyAlignment="1" applyProtection="1">
      <alignment vertical="center"/>
      <protection locked="0"/>
    </xf>
    <xf numFmtId="44" fontId="3" fillId="5" borderId="0" xfId="3" applyFont="1" applyFill="1" applyAlignment="1" applyProtection="1">
      <alignment vertical="center" wrapText="1"/>
      <protection locked="0"/>
    </xf>
    <xf numFmtId="44" fontId="23" fillId="5" borderId="73" xfId="3" applyFont="1" applyFill="1" applyBorder="1" applyAlignment="1" applyProtection="1">
      <alignment horizontal="left" vertical="center"/>
      <protection locked="0"/>
    </xf>
    <xf numFmtId="44" fontId="9" fillId="5" borderId="0" xfId="3" applyFont="1" applyFill="1" applyAlignment="1" applyProtection="1">
      <alignment vertical="center"/>
      <protection locked="0"/>
    </xf>
    <xf numFmtId="44" fontId="23" fillId="5" borderId="73" xfId="3" applyFont="1" applyFill="1" applyBorder="1" applyProtection="1">
      <protection locked="0"/>
    </xf>
    <xf numFmtId="44" fontId="9" fillId="5" borderId="0" xfId="3" applyFont="1" applyFill="1" applyAlignment="1" applyProtection="1">
      <alignment horizontal="center" vertical="center"/>
      <protection locked="0"/>
    </xf>
    <xf numFmtId="44" fontId="16" fillId="5" borderId="0" xfId="3" applyFont="1" applyFill="1" applyAlignment="1" applyProtection="1">
      <alignment vertical="center" wrapText="1"/>
      <protection locked="0"/>
    </xf>
    <xf numFmtId="44" fontId="17" fillId="5" borderId="0" xfId="3" applyFont="1" applyFill="1" applyAlignment="1" applyProtection="1">
      <alignment vertical="center" wrapText="1"/>
      <protection locked="0"/>
    </xf>
    <xf numFmtId="44" fontId="17" fillId="5" borderId="0" xfId="3" applyFont="1" applyFill="1" applyAlignment="1" applyProtection="1">
      <alignment horizontal="left" vertical="center"/>
      <protection locked="0"/>
    </xf>
    <xf numFmtId="44" fontId="9" fillId="5" borderId="73" xfId="3" applyFont="1" applyFill="1" applyBorder="1" applyProtection="1">
      <protection locked="0"/>
    </xf>
    <xf numFmtId="44" fontId="9" fillId="5" borderId="48" xfId="3" applyFont="1" applyFill="1" applyBorder="1" applyProtection="1">
      <protection locked="0"/>
    </xf>
    <xf numFmtId="44" fontId="9" fillId="5" borderId="49" xfId="3" applyFont="1" applyFill="1" applyBorder="1" applyProtection="1">
      <protection locked="0"/>
    </xf>
    <xf numFmtId="44" fontId="9" fillId="5" borderId="2" xfId="3" applyFont="1" applyFill="1" applyBorder="1" applyProtection="1">
      <protection locked="0"/>
    </xf>
    <xf numFmtId="44" fontId="9" fillId="0" borderId="2" xfId="3" applyFont="1" applyBorder="1" applyProtection="1">
      <protection locked="0"/>
    </xf>
    <xf numFmtId="0" fontId="3" fillId="4" borderId="60" xfId="0" applyFont="1" applyFill="1" applyBorder="1" applyAlignment="1" applyProtection="1">
      <alignment horizontal="center" vertical="center"/>
      <protection locked="0"/>
    </xf>
    <xf numFmtId="44" fontId="4" fillId="3" borderId="29" xfId="3"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2" xfId="0" applyFont="1" applyFill="1" applyBorder="1" applyAlignment="1" applyProtection="1">
      <alignment horizontal="center" vertical="center" wrapText="1"/>
      <protection locked="0"/>
    </xf>
    <xf numFmtId="0" fontId="1" fillId="7" borderId="32" xfId="0" applyFont="1" applyFill="1" applyBorder="1" applyAlignment="1" applyProtection="1">
      <alignment horizontal="center" vertical="center" wrapText="1"/>
      <protection locked="0"/>
    </xf>
    <xf numFmtId="44" fontId="38" fillId="3" borderId="73" xfId="3" applyFont="1" applyFill="1" applyBorder="1" applyAlignment="1" applyProtection="1">
      <alignment horizontal="center" vertical="center" wrapText="1"/>
      <protection locked="0"/>
    </xf>
    <xf numFmtId="44" fontId="38" fillId="3" borderId="0" xfId="3" applyFont="1" applyFill="1" applyBorder="1" applyAlignment="1" applyProtection="1">
      <alignment horizontal="center" vertical="center" wrapText="1"/>
      <protection locked="0"/>
    </xf>
    <xf numFmtId="0" fontId="38" fillId="3" borderId="0" xfId="0" applyFont="1" applyFill="1" applyAlignment="1" applyProtection="1">
      <alignment horizontal="center" vertical="center" wrapText="1"/>
      <protection locked="0"/>
    </xf>
    <xf numFmtId="0" fontId="38" fillId="3" borderId="53" xfId="0" applyFont="1" applyFill="1" applyBorder="1" applyAlignment="1" applyProtection="1">
      <alignment horizontal="center" vertical="center" wrapText="1"/>
      <protection locked="0"/>
    </xf>
    <xf numFmtId="44" fontId="3" fillId="4" borderId="58" xfId="3" applyFont="1" applyFill="1" applyBorder="1" applyAlignment="1" applyProtection="1">
      <alignment horizontal="center" vertical="center"/>
      <protection locked="0"/>
    </xf>
    <xf numFmtId="44" fontId="3" fillId="4" borderId="49" xfId="3" applyFont="1" applyFill="1" applyBorder="1" applyAlignment="1" applyProtection="1">
      <alignment horizontal="center" vertical="center"/>
      <protection locked="0"/>
    </xf>
    <xf numFmtId="44" fontId="3" fillId="4" borderId="59" xfId="3"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wrapText="1"/>
      <protection locked="0"/>
    </xf>
    <xf numFmtId="44" fontId="4" fillId="12" borderId="30" xfId="3" applyFont="1" applyFill="1" applyBorder="1" applyAlignment="1" applyProtection="1">
      <alignment horizontal="center" vertical="center" wrapText="1"/>
      <protection locked="0"/>
    </xf>
    <xf numFmtId="44" fontId="4" fillId="12" borderId="25" xfId="3" applyFont="1" applyFill="1" applyBorder="1" applyAlignment="1" applyProtection="1">
      <alignment horizontal="center" vertical="center" wrapText="1"/>
      <protection locked="0"/>
    </xf>
    <xf numFmtId="0" fontId="3" fillId="12" borderId="25" xfId="0" applyFont="1" applyFill="1" applyBorder="1" applyAlignment="1" applyProtection="1">
      <alignment horizontal="center" vertical="center" wrapText="1"/>
      <protection locked="0"/>
    </xf>
    <xf numFmtId="0" fontId="4" fillId="12" borderId="26" xfId="0" applyFont="1" applyFill="1" applyBorder="1" applyAlignment="1" applyProtection="1">
      <alignment horizontal="center" vertical="center" wrapText="1"/>
      <protection locked="0"/>
    </xf>
    <xf numFmtId="0" fontId="3" fillId="10" borderId="70" xfId="0" applyFont="1" applyFill="1" applyBorder="1" applyAlignment="1" applyProtection="1">
      <alignment vertical="center"/>
      <protection locked="0"/>
    </xf>
    <xf numFmtId="0" fontId="3" fillId="10" borderId="71" xfId="0" applyFont="1" applyFill="1" applyBorder="1" applyAlignment="1" applyProtection="1">
      <alignment vertical="center"/>
      <protection locked="0"/>
    </xf>
    <xf numFmtId="0" fontId="3" fillId="10" borderId="72" xfId="0" applyFont="1" applyFill="1" applyBorder="1" applyAlignment="1" applyProtection="1">
      <alignment vertical="center"/>
      <protection locked="0"/>
    </xf>
    <xf numFmtId="0" fontId="60" fillId="0" borderId="55" xfId="0" applyFont="1" applyBorder="1" applyAlignment="1">
      <alignment horizontal="left" vertical="top" wrapText="1"/>
    </xf>
    <xf numFmtId="0" fontId="64" fillId="2" borderId="62" xfId="0" applyFont="1" applyFill="1" applyBorder="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14" fontId="4" fillId="0" borderId="1" xfId="0" applyNumberFormat="1" applyFont="1" applyBorder="1" applyAlignment="1" applyProtection="1">
      <alignment horizontal="center" vertical="center" wrapText="1"/>
      <protection locked="0"/>
    </xf>
    <xf numFmtId="44" fontId="4" fillId="0" borderId="1" xfId="3" applyFont="1" applyFill="1" applyBorder="1" applyAlignment="1" applyProtection="1">
      <alignment horizontal="center" vertical="center" wrapText="1"/>
      <protection locked="0"/>
    </xf>
    <xf numFmtId="44" fontId="4" fillId="4" borderId="1" xfId="3" applyFont="1" applyFill="1" applyBorder="1" applyAlignment="1" applyProtection="1">
      <alignment horizontal="center" vertical="center" wrapText="1"/>
    </xf>
    <xf numFmtId="44" fontId="4" fillId="0" borderId="24" xfId="3" applyFont="1" applyFill="1" applyBorder="1" applyAlignment="1" applyProtection="1">
      <alignment horizontal="center" vertical="center" wrapText="1"/>
      <protection locked="0"/>
    </xf>
    <xf numFmtId="0" fontId="1" fillId="0" borderId="52" xfId="0" applyFont="1" applyBorder="1" applyAlignment="1" applyProtection="1">
      <alignment horizontal="center" vertical="center" wrapText="1"/>
      <protection locked="0"/>
    </xf>
    <xf numFmtId="44" fontId="4" fillId="13" borderId="30" xfId="3" applyFont="1" applyFill="1" applyBorder="1" applyAlignment="1" applyProtection="1">
      <alignment horizontal="center" vertical="center" wrapText="1"/>
      <protection locked="0"/>
    </xf>
    <xf numFmtId="44" fontId="26" fillId="8" borderId="46" xfId="3" applyFont="1" applyFill="1" applyBorder="1" applyAlignment="1" applyProtection="1">
      <alignment horizontal="center" vertical="center" wrapText="1"/>
      <protection locked="0"/>
    </xf>
    <xf numFmtId="44" fontId="12" fillId="4" borderId="82" xfId="3" applyFont="1" applyFill="1" applyBorder="1" applyAlignment="1">
      <alignment horizontal="center" vertical="center" wrapText="1"/>
    </xf>
    <xf numFmtId="44" fontId="12" fillId="4" borderId="11" xfId="3" applyFont="1" applyFill="1" applyBorder="1" applyAlignment="1" applyProtection="1">
      <alignment horizontal="center" vertical="center" wrapText="1"/>
    </xf>
    <xf numFmtId="44" fontId="26" fillId="8" borderId="42" xfId="3" applyFont="1" applyFill="1" applyBorder="1" applyAlignment="1" applyProtection="1">
      <alignment horizontal="center" vertical="center"/>
    </xf>
    <xf numFmtId="44" fontId="26" fillId="8" borderId="44" xfId="3" applyFont="1" applyFill="1" applyBorder="1" applyAlignment="1" applyProtection="1">
      <alignment horizontal="center" vertical="center"/>
    </xf>
    <xf numFmtId="0" fontId="65" fillId="0" borderId="70" xfId="0" applyFont="1" applyBorder="1" applyAlignment="1">
      <alignment horizontal="left" vertical="center" wrapText="1"/>
    </xf>
    <xf numFmtId="0" fontId="39" fillId="8" borderId="45" xfId="0" applyFont="1" applyFill="1" applyBorder="1" applyAlignment="1" applyProtection="1">
      <alignment horizontal="center" vertical="center" wrapText="1"/>
      <protection locked="0"/>
    </xf>
    <xf numFmtId="0" fontId="39" fillId="8" borderId="47" xfId="0" applyFont="1" applyFill="1" applyBorder="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18" fillId="6" borderId="45" xfId="0" applyFont="1" applyFill="1" applyBorder="1" applyAlignment="1" applyProtection="1">
      <alignment horizontal="right" vertical="center" wrapText="1"/>
      <protection locked="0"/>
    </xf>
    <xf numFmtId="0" fontId="18" fillId="6" borderId="47" xfId="0" applyFont="1" applyFill="1" applyBorder="1" applyAlignment="1" applyProtection="1">
      <alignment horizontal="right" vertical="center" wrapText="1"/>
      <protection locked="0"/>
    </xf>
    <xf numFmtId="0" fontId="40" fillId="0" borderId="45" xfId="0" applyFont="1" applyBorder="1" applyAlignment="1" applyProtection="1">
      <alignment horizontal="center" vertical="center" wrapText="1"/>
      <protection locked="0"/>
    </xf>
    <xf numFmtId="0" fontId="40" fillId="0" borderId="47" xfId="0" applyFont="1" applyBorder="1" applyAlignment="1" applyProtection="1">
      <alignment horizontal="center" vertical="center" wrapText="1"/>
      <protection locked="0"/>
    </xf>
    <xf numFmtId="0" fontId="3" fillId="10" borderId="70" xfId="0" applyFont="1" applyFill="1" applyBorder="1" applyAlignment="1" applyProtection="1">
      <alignment horizontal="center" vertical="center" wrapText="1"/>
      <protection locked="0"/>
    </xf>
    <xf numFmtId="0" fontId="3" fillId="10" borderId="72" xfId="0" applyFont="1" applyFill="1" applyBorder="1" applyAlignment="1" applyProtection="1">
      <alignment horizontal="center" vertical="center" wrapText="1"/>
      <protection locked="0"/>
    </xf>
    <xf numFmtId="0" fontId="13" fillId="6" borderId="21" xfId="0" applyFont="1" applyFill="1" applyBorder="1" applyAlignment="1" applyProtection="1">
      <alignment horizontal="center" vertical="center" wrapText="1"/>
      <protection locked="0"/>
    </xf>
    <xf numFmtId="0" fontId="13" fillId="6" borderId="22" xfId="0" applyFont="1" applyFill="1" applyBorder="1" applyAlignment="1" applyProtection="1">
      <alignment horizontal="center" vertical="center" wrapText="1"/>
      <protection locked="0"/>
    </xf>
    <xf numFmtId="171" fontId="48" fillId="6" borderId="1" xfId="0" applyNumberFormat="1" applyFont="1" applyFill="1" applyBorder="1" applyAlignment="1" applyProtection="1">
      <alignment horizontal="left" vertical="center" wrapText="1"/>
      <protection locked="0"/>
    </xf>
    <xf numFmtId="171" fontId="48" fillId="6" borderId="23" xfId="0" applyNumberFormat="1" applyFont="1" applyFill="1" applyBorder="1" applyAlignment="1" applyProtection="1">
      <alignment horizontal="left" vertical="center" wrapText="1"/>
      <protection locked="0"/>
    </xf>
    <xf numFmtId="0" fontId="23" fillId="5" borderId="48" xfId="0" applyFont="1" applyFill="1" applyBorder="1" applyAlignment="1" applyProtection="1">
      <alignment horizontal="center"/>
      <protection locked="0"/>
    </xf>
    <xf numFmtId="0" fontId="23" fillId="5" borderId="49" xfId="0" applyFont="1" applyFill="1" applyBorder="1" applyAlignment="1" applyProtection="1">
      <alignment horizontal="center"/>
      <protection locked="0"/>
    </xf>
    <xf numFmtId="0" fontId="13" fillId="3" borderId="42" xfId="0" applyFont="1" applyFill="1" applyBorder="1" applyAlignment="1" applyProtection="1">
      <alignment horizontal="center" vertical="center" wrapText="1"/>
      <protection locked="0"/>
    </xf>
    <xf numFmtId="0" fontId="13" fillId="3" borderId="46" xfId="0" applyFont="1" applyFill="1" applyBorder="1" applyAlignment="1" applyProtection="1">
      <alignment horizontal="center" vertical="center" wrapText="1"/>
      <protection locked="0"/>
    </xf>
    <xf numFmtId="0" fontId="13" fillId="3" borderId="44" xfId="0" applyFont="1" applyFill="1" applyBorder="1" applyAlignment="1" applyProtection="1">
      <alignment horizontal="center" vertical="center" wrapText="1"/>
      <protection locked="0"/>
    </xf>
    <xf numFmtId="0" fontId="23" fillId="5" borderId="88" xfId="0" applyFont="1" applyFill="1" applyBorder="1" applyAlignment="1" applyProtection="1">
      <alignment horizontal="left" wrapText="1"/>
      <protection locked="0"/>
    </xf>
    <xf numFmtId="0" fontId="23" fillId="5" borderId="38" xfId="0" applyFont="1" applyFill="1" applyBorder="1" applyAlignment="1" applyProtection="1">
      <alignment horizontal="left" wrapText="1"/>
      <protection locked="0"/>
    </xf>
    <xf numFmtId="0" fontId="3" fillId="10" borderId="67" xfId="0" applyFont="1" applyFill="1" applyBorder="1" applyAlignment="1" applyProtection="1">
      <alignment horizontal="center" vertical="center" wrapText="1"/>
      <protection locked="0"/>
    </xf>
    <xf numFmtId="0" fontId="3" fillId="10" borderId="49" xfId="0" applyFont="1" applyFill="1" applyBorder="1" applyAlignment="1" applyProtection="1">
      <alignment horizontal="center" vertical="center" wrapText="1"/>
      <protection locked="0"/>
    </xf>
    <xf numFmtId="0" fontId="3" fillId="10" borderId="66" xfId="0" applyFont="1" applyFill="1" applyBorder="1" applyAlignment="1" applyProtection="1">
      <alignment horizontal="center" vertical="center" wrapText="1"/>
      <protection locked="0"/>
    </xf>
    <xf numFmtId="0" fontId="3" fillId="10" borderId="48" xfId="0" applyFont="1" applyFill="1" applyBorder="1" applyAlignment="1" applyProtection="1">
      <alignment horizontal="center" vertical="center" wrapText="1"/>
      <protection locked="0"/>
    </xf>
    <xf numFmtId="44" fontId="3" fillId="3" borderId="29" xfId="3" applyFont="1" applyFill="1" applyBorder="1" applyAlignment="1" applyProtection="1">
      <alignment horizontal="center" vertical="center" wrapText="1"/>
      <protection locked="0"/>
    </xf>
    <xf numFmtId="44" fontId="3" fillId="3" borderId="30" xfId="3" applyFont="1" applyFill="1" applyBorder="1" applyAlignment="1" applyProtection="1">
      <alignment horizontal="center" vertical="center" wrapText="1"/>
      <protection locked="0"/>
    </xf>
    <xf numFmtId="44" fontId="3" fillId="3" borderId="21" xfId="3" applyFont="1" applyFill="1" applyBorder="1" applyAlignment="1" applyProtection="1">
      <alignment horizontal="center" vertical="center" wrapText="1"/>
      <protection locked="0"/>
    </xf>
    <xf numFmtId="44" fontId="3" fillId="3" borderId="25" xfId="3" applyFont="1" applyFill="1" applyBorder="1" applyAlignment="1" applyProtection="1">
      <alignment horizontal="center" vertical="center" wrapText="1"/>
      <protection locked="0"/>
    </xf>
    <xf numFmtId="0" fontId="3" fillId="3" borderId="21" xfId="0" applyFont="1" applyFill="1" applyBorder="1" applyAlignment="1" applyProtection="1">
      <alignment horizontal="center" vertical="center" wrapText="1"/>
      <protection locked="0"/>
    </xf>
    <xf numFmtId="0" fontId="3" fillId="3" borderId="25" xfId="0" applyFont="1" applyFill="1" applyBorder="1" applyAlignment="1" applyProtection="1">
      <alignment horizontal="center" vertical="center" wrapText="1"/>
      <protection locked="0"/>
    </xf>
    <xf numFmtId="0" fontId="3" fillId="3" borderId="22" xfId="0" applyFont="1" applyFill="1" applyBorder="1" applyAlignment="1" applyProtection="1">
      <alignment horizontal="center" vertical="center" wrapText="1"/>
      <protection locked="0"/>
    </xf>
    <xf numFmtId="0" fontId="3" fillId="3" borderId="26" xfId="0" applyFont="1" applyFill="1" applyBorder="1" applyAlignment="1" applyProtection="1">
      <alignment horizontal="center" vertical="center" wrapText="1"/>
      <protection locked="0"/>
    </xf>
    <xf numFmtId="0" fontId="26" fillId="2" borderId="63" xfId="0" applyFont="1" applyFill="1" applyBorder="1" applyAlignment="1" applyProtection="1">
      <alignment horizontal="right" vertical="center" wrapText="1"/>
      <protection locked="0"/>
    </xf>
    <xf numFmtId="0" fontId="26" fillId="2" borderId="6" xfId="0" applyFont="1" applyFill="1" applyBorder="1" applyAlignment="1" applyProtection="1">
      <alignment horizontal="right" vertical="center" wrapText="1"/>
      <protection locked="0"/>
    </xf>
    <xf numFmtId="0" fontId="41" fillId="0" borderId="45" xfId="0" applyFont="1" applyBorder="1" applyAlignment="1" applyProtection="1">
      <alignment horizontal="center" vertical="center" wrapText="1"/>
      <protection locked="0"/>
    </xf>
    <xf numFmtId="0" fontId="41" fillId="0" borderId="46" xfId="0" applyFont="1" applyBorder="1" applyAlignment="1" applyProtection="1">
      <alignment horizontal="center" vertical="center" wrapText="1"/>
      <protection locked="0"/>
    </xf>
    <xf numFmtId="0" fontId="41" fillId="0" borderId="47" xfId="0" applyFont="1" applyBorder="1" applyAlignment="1" applyProtection="1">
      <alignment horizontal="center" vertical="center" wrapText="1"/>
      <protection locked="0"/>
    </xf>
    <xf numFmtId="171" fontId="48" fillId="6" borderId="25" xfId="0" applyNumberFormat="1" applyFont="1" applyFill="1" applyBorder="1" applyAlignment="1" applyProtection="1">
      <alignment horizontal="left" vertical="center" wrapText="1"/>
      <protection locked="0"/>
    </xf>
    <xf numFmtId="171" fontId="48" fillId="6" borderId="26" xfId="0" applyNumberFormat="1" applyFont="1" applyFill="1" applyBorder="1" applyAlignment="1" applyProtection="1">
      <alignment horizontal="left" vertical="center" wrapText="1"/>
      <protection locked="0"/>
    </xf>
    <xf numFmtId="0" fontId="21" fillId="0" borderId="21" xfId="0" applyFont="1" applyBorder="1" applyAlignment="1" applyProtection="1">
      <alignment horizontal="center" vertical="center"/>
      <protection locked="0"/>
    </xf>
    <xf numFmtId="0" fontId="21" fillId="0" borderId="22" xfId="0"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21" fillId="0" borderId="23" xfId="0" applyFont="1" applyBorder="1" applyAlignment="1" applyProtection="1">
      <alignment horizontal="center" vertical="center"/>
      <protection locked="0"/>
    </xf>
    <xf numFmtId="14" fontId="21" fillId="5" borderId="1" xfId="0" applyNumberFormat="1" applyFont="1" applyFill="1" applyBorder="1" applyAlignment="1" applyProtection="1">
      <alignment horizontal="center" vertical="center" wrapText="1"/>
      <protection locked="0"/>
    </xf>
    <xf numFmtId="14" fontId="21" fillId="5" borderId="23" xfId="0" applyNumberFormat="1" applyFont="1" applyFill="1" applyBorder="1" applyAlignment="1" applyProtection="1">
      <alignment horizontal="center" vertical="center" wrapText="1"/>
      <protection locked="0"/>
    </xf>
    <xf numFmtId="0" fontId="18" fillId="2" borderId="64"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65"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0" fillId="6" borderId="45" xfId="0" applyFont="1" applyFill="1" applyBorder="1" applyAlignment="1">
      <alignment horizontal="right" vertical="center" wrapText="1"/>
    </xf>
    <xf numFmtId="0" fontId="10" fillId="6" borderId="46" xfId="0" applyFont="1" applyFill="1" applyBorder="1" applyAlignment="1">
      <alignment horizontal="right" vertical="center" wrapText="1"/>
    </xf>
    <xf numFmtId="0" fontId="10" fillId="6" borderId="47" xfId="0" applyFont="1" applyFill="1" applyBorder="1" applyAlignment="1">
      <alignment horizontal="right" vertical="center" wrapText="1"/>
    </xf>
    <xf numFmtId="0" fontId="10" fillId="6" borderId="48" xfId="0" applyFont="1" applyFill="1" applyBorder="1" applyAlignment="1">
      <alignment horizontal="right" vertical="center" wrapText="1"/>
    </xf>
    <xf numFmtId="0" fontId="10" fillId="6" borderId="49" xfId="0" applyFont="1" applyFill="1" applyBorder="1" applyAlignment="1">
      <alignment horizontal="right" vertical="center" wrapText="1"/>
    </xf>
    <xf numFmtId="0" fontId="10" fillId="6" borderId="50" xfId="0" applyFont="1" applyFill="1" applyBorder="1" applyAlignment="1">
      <alignment horizontal="right" vertical="center" wrapText="1"/>
    </xf>
    <xf numFmtId="0" fontId="28" fillId="2" borderId="56" xfId="0" applyFont="1" applyFill="1" applyBorder="1" applyAlignment="1" applyProtection="1">
      <alignment horizontal="center" vertical="center" wrapText="1"/>
      <protection locked="0"/>
    </xf>
    <xf numFmtId="0" fontId="28" fillId="2" borderId="57" xfId="0" applyFont="1" applyFill="1" applyBorder="1" applyAlignment="1" applyProtection="1">
      <alignment horizontal="center" vertical="center" wrapText="1"/>
      <protection locked="0"/>
    </xf>
    <xf numFmtId="0" fontId="28" fillId="2" borderId="95" xfId="0" applyFont="1" applyFill="1" applyBorder="1" applyAlignment="1" applyProtection="1">
      <alignment horizontal="center" vertical="center" wrapText="1"/>
      <protection locked="0"/>
    </xf>
  </cellXfs>
  <cellStyles count="17">
    <cellStyle name="Euro" xfId="1" xr:uid="{00000000-0005-0000-0000-000000000000}"/>
    <cellStyle name="Milliers 2" xfId="2" xr:uid="{00000000-0005-0000-0000-000002000000}"/>
    <cellStyle name="Milliers 2 2" xfId="5" xr:uid="{00000000-0005-0000-0000-000003000000}"/>
    <cellStyle name="Milliers 2 2 2" xfId="14" xr:uid="{6BA0E5D6-DCA4-4A6D-B744-83E9342BB236}"/>
    <cellStyle name="Milliers 2 3" xfId="11" xr:uid="{A2B1226B-7E9F-492C-8AA1-A6823340ABCE}"/>
    <cellStyle name="Milliers 3" xfId="4" xr:uid="{00000000-0005-0000-0000-000004000000}"/>
    <cellStyle name="Milliers 3 2" xfId="13" xr:uid="{208CB00F-7A48-409F-9184-7A76898657D3}"/>
    <cellStyle name="Milliers 4" xfId="10" xr:uid="{3F846B3A-DDE5-4FFE-BE21-D36B16217371}"/>
    <cellStyle name="Monétaire" xfId="3" builtinId="4"/>
    <cellStyle name="Monétaire 2" xfId="6" xr:uid="{00000000-0005-0000-0000-000006000000}"/>
    <cellStyle name="Monétaire 2 2" xfId="15" xr:uid="{B261853D-B25D-492B-AF85-A15670FEB00F}"/>
    <cellStyle name="Monétaire 2 3" xfId="9" xr:uid="{55056A59-CDE6-492C-BE81-1534B5C3E9E4}"/>
    <cellStyle name="Monétaire 3" xfId="12" xr:uid="{3AFAF976-6FC4-4BA4-8DC8-FADCB845EDFA}"/>
    <cellStyle name="Monétaire 4" xfId="8" xr:uid="{96FE59DF-6E41-4C72-B2C0-5DCC36F721C0}"/>
    <cellStyle name="Monétaire 8" xfId="16" xr:uid="{37AD74D6-0354-4091-9F71-5262852F97BC}"/>
    <cellStyle name="Normal" xfId="0" builtinId="0"/>
    <cellStyle name="Normal 2" xfId="7" xr:uid="{00000000-0005-0000-0000-000008000000}"/>
  </cellStyles>
  <dxfs count="71">
    <dxf>
      <font>
        <b/>
        <i val="0"/>
        <color rgb="FFFF0000"/>
      </font>
      <fill>
        <patternFill>
          <fgColor theme="0" tint="-0.1499679555650502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lightUp">
          <bgColor theme="0" tint="-0.24994659260841701"/>
        </patternFill>
      </fill>
    </dxf>
    <dxf>
      <font>
        <color theme="1" tint="0.499984740745262"/>
      </font>
      <fill>
        <patternFill patternType="lightUp">
          <fgColor auto="1"/>
          <bgColor theme="0" tint="-0.24994659260841701"/>
        </patternFill>
      </fill>
    </dxf>
    <dxf>
      <numFmt numFmtId="170" formatCode="0.0"/>
    </dxf>
    <dxf>
      <alignment horizontal="general" vertical="bottom" textRotation="0" wrapText="1" indent="0" justifyLastLine="0" shrinkToFit="0" readingOrder="0"/>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outline="0">
        <right style="medium">
          <color indexed="64"/>
        </right>
      </border>
    </dxf>
    <dxf>
      <border diagonalUp="0" diagonalDown="0"/>
    </dxf>
    <dxf>
      <numFmt numFmtId="0" formatCode="General"/>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outline="0">
        <right style="medium">
          <color indexed="64"/>
        </right>
      </border>
    </dxf>
    <dxf>
      <border diagonalUp="0" diagonalDown="0"/>
    </dxf>
    <dxf>
      <numFmt numFmtId="0" formatCode="General"/>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diagonalUp="0" diagonalDown="0" outline="0">
        <left style="thin">
          <color indexed="64"/>
        </left>
        <right style="medium">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fill>
        <patternFill patternType="none">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protection locked="0" hidden="0"/>
    </dxf>
    <dxf>
      <font>
        <b/>
        <i val="0"/>
        <strike val="0"/>
        <condense val="0"/>
        <extend val="0"/>
        <outline val="0"/>
        <shadow val="0"/>
        <u val="none"/>
        <vertAlign val="baseline"/>
        <sz val="10"/>
        <color auto="1"/>
        <name val="Arial"/>
        <family val="2"/>
        <scheme val="none"/>
      </font>
      <fill>
        <patternFill patternType="none">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medium">
          <color indexed="64"/>
        </right>
        <top/>
        <bottom style="thin">
          <color indexed="64"/>
        </bottom>
      </border>
      <protection locked="0" hidden="0"/>
    </dxf>
    <dxf>
      <font>
        <b val="0"/>
        <i val="0"/>
        <strike val="0"/>
        <condense val="0"/>
        <extend val="0"/>
        <outline val="0"/>
        <shadow val="0"/>
        <u val="none"/>
        <vertAlign val="baseline"/>
        <sz val="10"/>
        <color theme="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strike val="0"/>
        <condense val="0"/>
        <extend val="0"/>
        <outline val="0"/>
        <shadow val="0"/>
        <u val="none"/>
        <vertAlign val="baseline"/>
        <sz val="10"/>
        <color theme="1"/>
        <name val="Arial"/>
        <family val="2"/>
        <scheme val="none"/>
      </font>
      <numFmt numFmtId="19" formatCode="dd/mm/yyyy"/>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s>
  <tableStyles count="1" defaultTableStyle="TableStyleMedium2" defaultPivotStyle="PivotStyleLight16">
    <tableStyle name="Style de tableau 1" pivot="0" count="0" xr9:uid="{46CBBE64-637E-47E7-98F6-2BA7F4CA8534}"/>
  </tableStyles>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91440</xdr:colOff>
      <xdr:row>9</xdr:row>
      <xdr:rowOff>60961</xdr:rowOff>
    </xdr:from>
    <xdr:to>
      <xdr:col>7</xdr:col>
      <xdr:colOff>255270</xdr:colOff>
      <xdr:row>13</xdr:row>
      <xdr:rowOff>136743</xdr:rowOff>
    </xdr:to>
    <xdr:pic>
      <xdr:nvPicPr>
        <xdr:cNvPr id="4" name="Imag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396740" y="1402081"/>
          <a:ext cx="3794760" cy="818732"/>
        </a:xfrm>
        <a:prstGeom prst="rect">
          <a:avLst/>
        </a:prstGeom>
      </xdr:spPr>
    </xdr:pic>
    <xdr:clientData/>
  </xdr:twoCellAnchor>
  <xdr:twoCellAnchor>
    <xdr:from>
      <xdr:col>7</xdr:col>
      <xdr:colOff>106680</xdr:colOff>
      <xdr:row>10</xdr:row>
      <xdr:rowOff>160022</xdr:rowOff>
    </xdr:from>
    <xdr:to>
      <xdr:col>8</xdr:col>
      <xdr:colOff>243840</xdr:colOff>
      <xdr:row>12</xdr:row>
      <xdr:rowOff>60962</xdr:rowOff>
    </xdr:to>
    <xdr:sp macro="" textlink="">
      <xdr:nvSpPr>
        <xdr:cNvPr id="5" name="Flèche droite 4">
          <a:extLst>
            <a:ext uri="{FF2B5EF4-FFF2-40B4-BE49-F238E27FC236}">
              <a16:creationId xmlns:a16="http://schemas.microsoft.com/office/drawing/2014/main" id="{00000000-0008-0000-0300-000005000000}"/>
            </a:ext>
          </a:extLst>
        </xdr:cNvPr>
        <xdr:cNvSpPr/>
      </xdr:nvSpPr>
      <xdr:spPr>
        <a:xfrm rot="9994280">
          <a:off x="7856220" y="1684022"/>
          <a:ext cx="1280160" cy="266700"/>
        </a:xfrm>
        <a:prstGeom prst="right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2" xr:uid="{29B2AD90-6CB2-4156-B796-FA3BA90BBFF6}" name="Tableau252" displayName="Tableau252" ref="A20:Q35" totalsRowShown="0" headerRowDxfId="70">
  <tableColumns count="17">
    <tableColumn id="1" xr3:uid="{8B064422-8B29-42C7-A2AB-8E344BE8A33F}" name="Libellé du poste de dépenses (1) :" dataDxfId="69"/>
    <tableColumn id="2" xr3:uid="{961C99D2-091C-4DAA-B830-C190380311F5}" name="(Exemple) Etudes" dataDxfId="68"/>
    <tableColumn id="3" xr3:uid="{D4C8EE68-0C23-4D25-9D12-E63922E65CC8}" name="Colonne2" dataDxfId="67"/>
    <tableColumn id="4" xr3:uid="{292B0347-E70D-428A-A7FB-214A52292909}" name="Colonne3" dataDxfId="66"/>
    <tableColumn id="5" xr3:uid="{4120B33A-286F-418D-9011-E40D23029919}" name="Colonne4" dataDxfId="65"/>
    <tableColumn id="6" xr3:uid="{F0AB3D0A-BA21-4699-BEB3-1137555330E1}" name="Colonne5" dataDxfId="64">
      <calculatedColumnFormula>IF(A21="","",IF(D21="","Renseigner date de la facture",IF(E21="","Renseigner date d''acquittement (décaissement)",IF(OR(D21&lt;$D$5,D21&gt;$D$6),"Date de facturation inéligible, cette dépense sera écartée",IF(AND(D21&gt;$D$5,E21&gt;=$D$6),"Justifier que la réalisation/réception/mise en service soit intervenue pendant la période d'exécution physique",IF(E21&gt;$D$6,"Acquittement hors date d'éligiblité, cette dépense sera écartée",IF(E21&lt;D21,"Justifier pour l'acquittement est intervenu avant la facturation","")))))))</calculatedColumnFormula>
    </tableColumn>
    <tableColumn id="7" xr3:uid="{50CA44D4-2F73-4ECF-A85D-EAA9CC305BA3}" name="Colonne6" dataDxfId="63"/>
    <tableColumn id="8" xr3:uid="{0EAF46D6-DF82-48A5-B519-F7ED031F780D}" name="Colonne7" dataDxfId="62" dataCellStyle="Monétaire"/>
    <tableColumn id="9" xr3:uid="{C940FCF8-97F3-4A05-9ED6-2BA9BDE3EA21}" name="Colonne8" dataDxfId="61" dataCellStyle="Monétaire"/>
    <tableColumn id="10" xr3:uid="{CF0CB5E9-670F-45C8-9ED0-72F0714BF7BD}" name="Colonne9" dataDxfId="60" dataCellStyle="Monétaire">
      <calculatedColumnFormula>ROUND(SUM(H21+I21),2)</calculatedColumnFormula>
    </tableColumn>
    <tableColumn id="11" xr3:uid="{E7A7C1F7-31F8-43EE-8077-69F365132073}" name="Colonne10" dataDxfId="59" dataCellStyle="Monétaire"/>
    <tableColumn id="12" xr3:uid="{D0BF52F2-E4CF-462A-A0BB-81BAB37D0F65}" name="Colonne11" dataDxfId="58" dataCellStyle="Monétaire">
      <calculatedColumnFormula>ROUND(J21-K21,2)</calculatedColumnFormula>
    </tableColumn>
    <tableColumn id="13" xr3:uid="{9096FFCC-BFD9-4B36-9962-C2BA83B92127}" name="Colonne12" dataDxfId="57"/>
    <tableColumn id="14" xr3:uid="{5E5CAFAB-F75C-4DA0-89E9-CC76C46EEC1E}" name="Colonne13" dataDxfId="56" dataCellStyle="Monétaire"/>
    <tableColumn id="15" xr3:uid="{4C2D052B-8DF0-4348-B651-97CA3C1CA656}" name="Colonne14" dataDxfId="55" dataCellStyle="Monétaire">
      <calculatedColumnFormula>ROUND(K21-N21,2)</calculatedColumnFormula>
    </tableColumn>
    <tableColumn id="16" xr3:uid="{4CF5993E-F506-45FC-B396-41EB74BB9C69}" name="Colonne15" dataDxfId="54"/>
    <tableColumn id="17" xr3:uid="{359B3BA8-022E-4BBC-AE87-F84827FC54DC}" name="Colonne16" dataDxfId="5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3" xr:uid="{7877F5E5-CC21-4F90-A390-5F1093AA4901}" name="Tableau253" displayName="Tableau253" ref="A39:Q48" totalsRowShown="0" headerRowDxfId="52">
  <tableColumns count="17">
    <tableColumn id="1" xr3:uid="{F0E19D34-9101-45E4-A870-98CD172F406A}" name="Libellé du poste de dépenses (1) :" dataDxfId="51"/>
    <tableColumn id="2" xr3:uid="{607AE39B-D4A8-4E76-BA3D-0311C181AC23}" name="(Exemple) Charges de structures" dataDxfId="50"/>
    <tableColumn id="3" xr3:uid="{D85E0B49-7C7A-4960-8F75-1514DD302A14}" name="Colonne1" dataDxfId="49"/>
    <tableColumn id="4" xr3:uid="{230541C0-72CC-4246-897B-B82D08F2E1D5}" name="Colonne2" dataDxfId="48"/>
    <tableColumn id="5" xr3:uid="{DFE6503E-4A25-473E-AF0F-F2C7279DEF2A}" name="Colonne3" dataDxfId="47"/>
    <tableColumn id="6" xr3:uid="{65311071-5CAD-4643-80CC-437D779588CE}" name="Colonne4" dataDxfId="46">
      <calculatedColumnFormula>IF(A40="","",IF(D40="","Renseigner date de la facture",IF(E40="","Renseigner date d''acquittement (décaissement)",IF(OR(D40&lt;$D$5,D40&gt;$D$6),"Date de facturation inéligible, cette dépense sera écartée",IF(AND(D40&gt;$D$5,E40&gt;=$D$6),"Justifier que la réalisation/réception/mise en service soit intervenue pendant la période d'exécution physique",IF(E40&gt;$D$6,"Acquittement hors date d'éligiblité, cette dépense sera écartée",IF(E40&lt;D40,"Justifier pour l'acquittement est intervenu avant la facturation","")))))))</calculatedColumnFormula>
    </tableColumn>
    <tableColumn id="7" xr3:uid="{5E4935EE-2369-4B9F-80E8-093BA2FB9C4C}" name="Colonne5" dataDxfId="45"/>
    <tableColumn id="8" xr3:uid="{C4A2DEC9-461C-49D1-A233-27000F7F5984}" name="Colonne6" dataDxfId="44"/>
    <tableColumn id="9" xr3:uid="{75F7DD5B-28F2-47B3-AABD-BD17CFE1E1BB}" name="Colonne7" dataDxfId="43"/>
    <tableColumn id="10" xr3:uid="{07A4AFF9-FA9D-4FD8-B14D-1354E66EDCB4}" name="Colonne8" dataDxfId="42">
      <calculatedColumnFormula>ROUND(SUM(H40+I40),2)</calculatedColumnFormula>
    </tableColumn>
    <tableColumn id="11" xr3:uid="{2052953D-302A-40DF-8972-51577FF31A16}" name="Colonne9" dataDxfId="41"/>
    <tableColumn id="12" xr3:uid="{527170D8-9193-4C7F-BC16-1996FE73B5E9}" name="Colonne10" dataDxfId="40">
      <calculatedColumnFormula>ROUND(J40-K40,2)</calculatedColumnFormula>
    </tableColumn>
    <tableColumn id="13" xr3:uid="{38A4270D-2455-4FBF-8A90-A21DDA7FC389}" name="Colonne11" dataDxfId="39"/>
    <tableColumn id="14" xr3:uid="{6AC4F11E-52DF-43F7-9809-0387E02830CE}" name="Colonne12" dataDxfId="38" dataCellStyle="Monétaire"/>
    <tableColumn id="15" xr3:uid="{E0BFE011-A5B7-485A-B515-8220495822D7}" name="Colonne13" dataDxfId="37" dataCellStyle="Monétaire">
      <calculatedColumnFormula>ROUND(K40-N40,2)</calculatedColumnFormula>
    </tableColumn>
    <tableColumn id="16" xr3:uid="{2E916A4F-AC5D-4150-A14F-7EBF40103B43}" name="Colonne14" dataDxfId="36"/>
    <tableColumn id="17" xr3:uid="{C0597F8B-488D-4466-BFF0-05306FCC5AC2}" name="Colonne15" dataDxfId="3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4" xr:uid="{DAB8E217-FE91-4737-A461-B61B3033FFC2}" name="Tableau254" displayName="Tableau254" ref="A52:Q60" totalsRowShown="0" headerRowDxfId="34">
  <tableColumns count="17">
    <tableColumn id="1" xr3:uid="{BE55B3B8-E999-4E82-B5F7-5C4C473D317A}" name="Libellé du poste de dépenses (1) :" dataDxfId="33"/>
    <tableColumn id="2" xr3:uid="{275F7F7A-590E-42BA-994F-E30D669C0D93}" name="(Exemple) Poste de dépenses XXX"/>
    <tableColumn id="3" xr3:uid="{BCF798D7-D46B-45ED-9D13-9F9AD4CAD5E1}" name="Colonne2"/>
    <tableColumn id="4" xr3:uid="{DFE8CAB3-D2B8-42EB-A886-88F8868750F8}" name="Colonne3"/>
    <tableColumn id="5" xr3:uid="{556B04BD-97E8-4255-BA70-BF67E4264F62}" name="Colonne4"/>
    <tableColumn id="6" xr3:uid="{EC81EA23-06A1-4921-BF8B-5485DDCB7A9A}" name="Colonne5" dataDxfId="32">
      <calculatedColumnFormula>IF(A53="","",IF(D53="","Renseigner date de la facture",IF(E53="","Renseigner date d''acquittement (décaissement)",IF(OR(D53&lt;$D$5,D53&gt;$D$6),"Date de facturation inéligible, cette dépense sera écartée",IF(AND(D53&gt;$D$5,E53&gt;=$D$6),"Justifier que la réalisation/réception/mise en service soit intervenue pendant la période d'exécution physique",IF(E53&gt;$D$6,"Acquittement hors date d'éligiblité, cette dépense sera écartée",IF(E53&lt;D53,"Justifier pour l'acquittement est intervenu avant la facturation","")))))))</calculatedColumnFormula>
    </tableColumn>
    <tableColumn id="7" xr3:uid="{003D7C20-A0C1-496E-93FC-05718FFA78B2}" name="Colonne6" dataDxfId="31"/>
    <tableColumn id="8" xr3:uid="{F42E42F1-13C9-4ADF-9A72-93B35EBC9987}" name="Colonne7"/>
    <tableColumn id="9" xr3:uid="{41A0E3A7-50E4-4C43-995D-07DC328CB1AC}" name="Colonne8"/>
    <tableColumn id="10" xr3:uid="{908D1C02-992D-482B-BF32-DEB518B75E81}" name="Colonne9">
      <calculatedColumnFormula>ROUND(SUM(H53+I53),2)</calculatedColumnFormula>
    </tableColumn>
    <tableColumn id="11" xr3:uid="{02224325-B28A-459D-B418-4EC393A100DB}" name="Colonne10" dataDxfId="30"/>
    <tableColumn id="12" xr3:uid="{115730DC-0A11-4941-9FA5-E874B6DCA5F4}" name="Colonne11">
      <calculatedColumnFormula>ROUND(J53-K53,2)</calculatedColumnFormula>
    </tableColumn>
    <tableColumn id="13" xr3:uid="{AC938FA6-50E4-45FE-BD5A-399298A0ED5F}" name="Colonne12" dataDxfId="29"/>
    <tableColumn id="14" xr3:uid="{2BAC46B8-7B9B-4789-8C01-6B81873FC6CE}" name="Colonne13" dataDxfId="28" dataCellStyle="Monétaire"/>
    <tableColumn id="15" xr3:uid="{59655C74-373C-4FAC-9229-8F0B44E37AA9}" name="Colonne14" dataDxfId="27" dataCellStyle="Monétaire">
      <calculatedColumnFormula>ROUND(K53-N53,2)</calculatedColumnFormula>
    </tableColumn>
    <tableColumn id="16" xr3:uid="{AFD8EAE1-C675-405D-8866-76D00193315B}" name="Colonne15" dataDxfId="26"/>
    <tableColumn id="17" xr3:uid="{A637610B-CF87-4E1D-953F-572D4262A6FF}" name="Colonne16" dataDxfId="25"/>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5" xr:uid="{BCFB8B34-6249-4304-A8B7-138A39A4F05D}" name="Tableau255" displayName="Tableau255" ref="A64:Q72" totalsRowShown="0" headerRowDxfId="24">
  <tableColumns count="17">
    <tableColumn id="1" xr3:uid="{5EA52DE5-75AD-404D-A02F-D9721B32F00F}" name="Libellé du poste de dépenses (1) :" dataDxfId="23"/>
    <tableColumn id="2" xr3:uid="{C5719CA4-FF37-4F91-BE97-97A670668564}" name="(Exemple) Poste de dépenses XXX"/>
    <tableColumn id="3" xr3:uid="{922D2E60-D514-487A-8866-70F0E936E011}" name="Colonne2"/>
    <tableColumn id="4" xr3:uid="{788EA45B-8721-4608-AC11-F1D57B41634B}" name="Colonne3"/>
    <tableColumn id="5" xr3:uid="{3AC9400B-6F85-488E-AC15-BC87CB0DCEFC}" name="Colonne4"/>
    <tableColumn id="6" xr3:uid="{4C2FED0E-7FC2-4FB3-A405-79D38928E9D6}" name="Colonne5" dataDxfId="22">
      <calculatedColumnFormula>IF(A65="","",IF(D65="","Renseigner date de la facture",IF(E65="","Renseigner date d''acquittement (décaissement)",IF(OR(D65&lt;$D$5,D65&gt;$D$6),"Date de facturation inéligible, cette dépense sera écartée",IF(AND(D65&gt;$D$5,E65&gt;=$D$6),"Justifier que la réalisation/réception/mise en service soit intervenue pendant la période d'exécution physique",IF(E65&gt;$D$6,"Acquittement hors date d'éligiblité, cette dépense sera écartée",IF(E65&lt;D65,"Justifier pour l'acquittement est intervenu avant la facturation","")))))))</calculatedColumnFormula>
    </tableColumn>
    <tableColumn id="7" xr3:uid="{641B47F5-D71E-4E9D-A071-4D52BDB14CF6}" name="Colonne6" dataDxfId="21"/>
    <tableColumn id="8" xr3:uid="{2F88C0D1-3F3F-4F07-8D9C-80E92EA90518}" name="Colonne7"/>
    <tableColumn id="9" xr3:uid="{A00CC26C-3AB2-4F08-A47B-189B370D0216}" name="Colonne8"/>
    <tableColumn id="10" xr3:uid="{868A8C46-B8B8-47BA-9E0A-CEBDFA78F7DC}" name="Colonne9">
      <calculatedColumnFormula>ROUND(SUM(H65+I65),2)</calculatedColumnFormula>
    </tableColumn>
    <tableColumn id="11" xr3:uid="{9F3ED73D-8259-44BC-B561-D48162B32D1F}" name="Colonne10" dataDxfId="20"/>
    <tableColumn id="12" xr3:uid="{CDD7FEEA-A2A9-453F-8840-9A40E40C8493}" name="Colonne11">
      <calculatedColumnFormula>ROUND(J65-K65,2)</calculatedColumnFormula>
    </tableColumn>
    <tableColumn id="13" xr3:uid="{B6DCA5CF-69BC-430D-984C-E2D41D7F5E0F}" name="Colonne12" dataDxfId="19"/>
    <tableColumn id="14" xr3:uid="{CB543D3A-C1C0-4F04-8374-85ED343EA3F6}" name="Colonne13" dataDxfId="18" dataCellStyle="Monétaire"/>
    <tableColumn id="15" xr3:uid="{A8A6709C-6C2D-4233-B630-9E71727D7CD0}" name="Colonne14" dataDxfId="17" dataCellStyle="Monétaire">
      <calculatedColumnFormula>ROUND(K65-N65,2)</calculatedColumnFormula>
    </tableColumn>
    <tableColumn id="16" xr3:uid="{5CD58ED2-A202-46E4-9A9F-A7A26572DC53}" name="Colonne15" dataDxfId="16"/>
    <tableColumn id="17" xr3:uid="{240509D7-8DD3-49EA-8BF8-D19DB55B127E}" name="Colonne16" dataDxfId="1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7AE1D8-5756-46F8-9DB9-ACCD8B0943FB}" name="Tableau1" displayName="Tableau1" ref="B1:E401" totalsRowShown="0" headerRowDxfId="14">
  <autoFilter ref="B1:E401" xr:uid="{427AE1D8-5756-46F8-9DB9-ACCD8B0943FB}"/>
  <tableColumns count="4">
    <tableColumn id="1" xr3:uid="{052E394A-4E31-4827-AB24-F667FF003C60}" name="Choisir_ICI_si_pourcentage_heures_ou_Jours_sur_projet"/>
    <tableColumn id="4" xr3:uid="{FE3E10BF-8D12-4868-B7B7-688885002C0D}" name="Jours_projet"/>
    <tableColumn id="3" xr3:uid="{F32543BE-5211-4336-ACB9-A977A80A3EF6}" name="Heures_dédiées_projet" dataDxfId="13"/>
    <tableColumn id="2" xr3:uid="{6B9CF9F6-C66F-4961-A64E-6623CF04D261}" name="Pourcentage_temps_projet"/>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3.vml"/><Relationship Id="rId7" Type="http://schemas.openxmlformats.org/officeDocument/2006/relationships/table" Target="../tables/table4.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3.xml"/><Relationship Id="rId5" Type="http://schemas.openxmlformats.org/officeDocument/2006/relationships/table" Target="../tables/table2.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7DD2-8E27-46F1-9565-01A71119D2D8}">
  <sheetPr>
    <pageSetUpPr fitToPage="1"/>
  </sheetPr>
  <dimension ref="A1:A4"/>
  <sheetViews>
    <sheetView zoomScale="70" zoomScaleNormal="70" zoomScaleSheetLayoutView="87" workbookViewId="0">
      <selection activeCell="A3" sqref="A3"/>
    </sheetView>
  </sheetViews>
  <sheetFormatPr baseColWidth="10" defaultColWidth="11.42578125" defaultRowHeight="15.75" x14ac:dyDescent="0.25"/>
  <cols>
    <col min="1" max="1" width="227.42578125" style="39" customWidth="1"/>
    <col min="2" max="2" width="16.42578125" customWidth="1"/>
  </cols>
  <sheetData>
    <row r="1" spans="1:1" ht="27.75" thickTop="1" thickBot="1" x14ac:dyDescent="0.3">
      <c r="A1" s="385" t="s">
        <v>0</v>
      </c>
    </row>
    <row r="2" spans="1:1" ht="16.5" thickTop="1" thickBot="1" x14ac:dyDescent="0.3">
      <c r="A2" s="314" t="s">
        <v>242</v>
      </c>
    </row>
    <row r="3" spans="1:1" ht="162.75" thickBot="1" x14ac:dyDescent="0.3">
      <c r="A3" s="399" t="s">
        <v>239</v>
      </c>
    </row>
    <row r="4" spans="1:1" ht="292.5" customHeight="1" thickBot="1" x14ac:dyDescent="0.3">
      <c r="A4" s="384" t="s">
        <v>240</v>
      </c>
    </row>
  </sheetData>
  <pageMargins left="0.23622047244094491" right="0.23622047244094491" top="1.3385826771653544" bottom="0.74803149606299213" header="0.31496062992125984" footer="0.31496062992125984"/>
  <pageSetup paperSize="8" scale="62" fitToHeight="0"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
    <tabColor theme="4"/>
    <pageSetUpPr fitToPage="1"/>
  </sheetPr>
  <dimension ref="A1:Y108"/>
  <sheetViews>
    <sheetView zoomScale="66" zoomScaleNormal="66" zoomScaleSheetLayoutView="85" zoomScalePageLayoutView="57" workbookViewId="0">
      <selection activeCell="I8" sqref="I7:I8"/>
    </sheetView>
  </sheetViews>
  <sheetFormatPr baseColWidth="10" defaultColWidth="11.42578125" defaultRowHeight="14.25" x14ac:dyDescent="0.2"/>
  <cols>
    <col min="1" max="1" width="42" style="8" customWidth="1"/>
    <col min="2" max="2" width="43.28515625" style="8" customWidth="1"/>
    <col min="3" max="3" width="31.42578125" style="8" customWidth="1"/>
    <col min="4" max="4" width="19.42578125" style="8" customWidth="1"/>
    <col min="5" max="5" width="21.5703125" style="8" customWidth="1"/>
    <col min="6" max="6" width="29.5703125" style="8" customWidth="1"/>
    <col min="7" max="7" width="36.28515625" style="8" customWidth="1"/>
    <col min="8" max="9" width="21.5703125" style="8" customWidth="1"/>
    <col min="10" max="10" width="22.140625" style="8" customWidth="1"/>
    <col min="11" max="11" width="20.5703125" style="8" customWidth="1"/>
    <col min="12" max="12" width="23.5703125" style="8" customWidth="1"/>
    <col min="13" max="13" width="42.7109375" style="8" customWidth="1"/>
    <col min="14" max="14" width="18.7109375" style="363" customWidth="1"/>
    <col min="15" max="15" width="20.28515625" style="363" customWidth="1"/>
    <col min="16" max="16" width="20.85546875" style="8" customWidth="1"/>
    <col min="17" max="17" width="35.5703125" style="8" customWidth="1"/>
    <col min="18" max="18" width="17.85546875" style="108" customWidth="1"/>
    <col min="19" max="19" width="48" style="108" customWidth="1"/>
    <col min="20" max="20" width="11.7109375" style="108" customWidth="1"/>
    <col min="21" max="21" width="17.42578125" style="8" customWidth="1"/>
    <col min="22" max="22" width="36.5703125" style="8" customWidth="1"/>
    <col min="23" max="16384" width="11.42578125" style="8"/>
  </cols>
  <sheetData>
    <row r="1" spans="1:25" ht="15" thickBot="1" x14ac:dyDescent="0.25">
      <c r="A1" s="7"/>
      <c r="B1" s="7"/>
      <c r="C1" s="7"/>
      <c r="D1" s="7"/>
      <c r="E1" s="7"/>
      <c r="N1" s="328"/>
      <c r="O1" s="328"/>
      <c r="P1" s="7"/>
      <c r="Q1" s="7"/>
      <c r="R1" s="107"/>
      <c r="S1" s="107"/>
      <c r="T1" s="107"/>
      <c r="U1" s="7"/>
      <c r="V1" s="7"/>
      <c r="W1" s="7"/>
    </row>
    <row r="2" spans="1:25" ht="29.25" customHeight="1" thickBot="1" x14ac:dyDescent="0.25">
      <c r="A2" s="71"/>
      <c r="B2" s="71"/>
      <c r="C2" s="61" t="s">
        <v>1</v>
      </c>
      <c r="D2" s="439" t="s">
        <v>2</v>
      </c>
      <c r="E2" s="440"/>
      <c r="F2" s="9"/>
      <c r="G2" s="9"/>
      <c r="H2" s="10"/>
      <c r="I2" s="10"/>
      <c r="J2" s="10"/>
      <c r="K2" s="7"/>
      <c r="L2" s="7"/>
      <c r="M2" s="7"/>
      <c r="N2" s="328"/>
      <c r="O2" s="328"/>
      <c r="P2" s="7"/>
      <c r="Q2" s="7"/>
      <c r="R2" s="107"/>
      <c r="S2" s="107"/>
      <c r="T2" s="107"/>
      <c r="U2" s="7"/>
      <c r="V2" s="7"/>
      <c r="W2" s="7"/>
      <c r="X2" s="11"/>
      <c r="Y2" s="12"/>
    </row>
    <row r="3" spans="1:25" ht="45.75" customHeight="1" thickTop="1" thickBot="1" x14ac:dyDescent="0.25">
      <c r="C3" s="62" t="s">
        <v>3</v>
      </c>
      <c r="D3" s="441" t="s">
        <v>2</v>
      </c>
      <c r="E3" s="442"/>
      <c r="F3" s="30"/>
      <c r="G3" s="432" t="s">
        <v>4</v>
      </c>
      <c r="H3" s="433"/>
      <c r="I3" s="433"/>
      <c r="J3" s="434" t="s">
        <v>5</v>
      </c>
      <c r="K3" s="435"/>
      <c r="L3" s="436"/>
      <c r="M3" s="70"/>
      <c r="N3" s="328"/>
      <c r="O3" s="328"/>
      <c r="P3" s="13"/>
      <c r="Q3" s="13"/>
      <c r="V3" s="12"/>
      <c r="W3" s="12"/>
    </row>
    <row r="4" spans="1:25" ht="36" customHeight="1" thickBot="1" x14ac:dyDescent="0.25">
      <c r="A4" s="183" t="s">
        <v>119</v>
      </c>
      <c r="C4" s="63" t="s">
        <v>6</v>
      </c>
      <c r="D4" s="441" t="s">
        <v>7</v>
      </c>
      <c r="E4" s="442"/>
      <c r="F4" s="30"/>
      <c r="G4" s="445" t="s">
        <v>8</v>
      </c>
      <c r="H4" s="446"/>
      <c r="I4" s="446"/>
      <c r="J4" s="446"/>
      <c r="K4" s="446"/>
      <c r="L4" s="446"/>
      <c r="M4" s="234"/>
      <c r="N4" s="328"/>
      <c r="O4" s="328"/>
      <c r="P4" s="13"/>
      <c r="Q4" s="13"/>
      <c r="V4" s="12"/>
      <c r="W4" s="12"/>
    </row>
    <row r="5" spans="1:25" ht="84" customHeight="1" thickBot="1" x14ac:dyDescent="0.25">
      <c r="A5" s="400" t="s">
        <v>9</v>
      </c>
      <c r="B5" s="401"/>
      <c r="C5" s="33" t="s">
        <v>10</v>
      </c>
      <c r="D5" s="443">
        <v>44197</v>
      </c>
      <c r="E5" s="444"/>
      <c r="F5" s="31"/>
      <c r="G5" s="447" t="s">
        <v>11</v>
      </c>
      <c r="H5" s="448"/>
      <c r="I5" s="448"/>
      <c r="J5" s="448"/>
      <c r="K5" s="448"/>
      <c r="L5" s="448"/>
      <c r="M5" s="235"/>
      <c r="N5" s="328"/>
      <c r="O5" s="328"/>
      <c r="P5" s="13"/>
      <c r="Q5" s="13"/>
      <c r="V5" s="12"/>
      <c r="W5" s="12"/>
    </row>
    <row r="6" spans="1:25" ht="55.5" customHeight="1" thickBot="1" x14ac:dyDescent="0.25">
      <c r="A6" s="405" t="s">
        <v>12</v>
      </c>
      <c r="B6" s="406"/>
      <c r="C6" s="34" t="s">
        <v>13</v>
      </c>
      <c r="D6" s="443">
        <v>46568</v>
      </c>
      <c r="E6" s="444"/>
      <c r="F6" s="9"/>
      <c r="G6" s="10"/>
      <c r="H6" s="10"/>
      <c r="I6" s="10"/>
      <c r="J6" s="10"/>
      <c r="K6" s="10"/>
      <c r="L6" s="10"/>
      <c r="M6" s="10"/>
      <c r="N6" s="328"/>
      <c r="O6" s="328"/>
      <c r="P6" s="10"/>
      <c r="Q6" s="10"/>
      <c r="R6" s="112"/>
      <c r="S6" s="109"/>
      <c r="W6" s="12"/>
      <c r="X6" s="12"/>
    </row>
    <row r="7" spans="1:25" ht="20.25" x14ac:dyDescent="0.2">
      <c r="A7" s="14"/>
      <c r="B7" s="402"/>
      <c r="C7" s="402"/>
      <c r="D7" s="10"/>
      <c r="E7" s="10"/>
      <c r="F7" s="10"/>
      <c r="G7" s="10"/>
      <c r="H7" s="10"/>
      <c r="I7" s="10"/>
      <c r="J7" s="10"/>
      <c r="K7" s="10"/>
      <c r="L7" s="10"/>
      <c r="M7" s="10"/>
      <c r="N7" s="329"/>
      <c r="O7" s="329"/>
      <c r="P7" s="10"/>
      <c r="Q7" s="10"/>
      <c r="R7" s="112"/>
      <c r="S7" s="112"/>
      <c r="W7" s="12"/>
      <c r="X7" s="12"/>
    </row>
    <row r="8" spans="1:25" ht="18" customHeight="1" thickBot="1" x14ac:dyDescent="0.25">
      <c r="A8" s="14"/>
      <c r="B8" s="14"/>
      <c r="C8" s="14"/>
      <c r="D8" s="10"/>
      <c r="E8" s="10"/>
      <c r="F8" s="10"/>
      <c r="G8" s="10"/>
      <c r="H8" s="10"/>
      <c r="I8" s="10"/>
      <c r="J8" s="10"/>
      <c r="K8" s="10"/>
      <c r="L8" s="10"/>
      <c r="M8" s="10"/>
      <c r="N8" s="329"/>
      <c r="O8" s="329"/>
      <c r="P8" s="10"/>
      <c r="Q8" s="10"/>
    </row>
    <row r="9" spans="1:25" ht="21.6" customHeight="1" thickBot="1" x14ac:dyDescent="0.35">
      <c r="A9" s="403" t="s">
        <v>14</v>
      </c>
      <c r="B9" s="404"/>
      <c r="C9" s="72" t="s">
        <v>15</v>
      </c>
      <c r="D9" s="73" t="s">
        <v>16</v>
      </c>
      <c r="E9" s="72" t="s">
        <v>15</v>
      </c>
      <c r="F9" s="10"/>
      <c r="G9" s="10"/>
      <c r="H9" s="10"/>
      <c r="I9" s="10"/>
      <c r="J9" s="10"/>
      <c r="K9" s="10"/>
      <c r="L9" s="10"/>
      <c r="M9" s="10"/>
      <c r="N9" s="329"/>
      <c r="O9" s="329"/>
      <c r="P9" s="10"/>
      <c r="Q9" s="10"/>
      <c r="R9" s="107"/>
      <c r="S9" s="107"/>
      <c r="T9" s="107"/>
      <c r="U9" s="7"/>
      <c r="V9" s="7"/>
    </row>
    <row r="10" spans="1:25" ht="20.25" x14ac:dyDescent="0.3">
      <c r="A10" s="184"/>
      <c r="B10" s="184"/>
      <c r="C10" s="185"/>
      <c r="D10" s="186"/>
      <c r="E10" s="185"/>
      <c r="F10" s="10"/>
      <c r="G10" s="10"/>
      <c r="H10" s="10"/>
      <c r="I10" s="10"/>
      <c r="J10" s="10"/>
      <c r="K10" s="10"/>
      <c r="L10" s="10"/>
      <c r="M10" s="10"/>
      <c r="N10" s="329"/>
      <c r="O10" s="329"/>
      <c r="P10" s="10"/>
      <c r="Q10" s="10"/>
      <c r="R10" s="11"/>
      <c r="S10" s="7"/>
      <c r="T10" s="7"/>
      <c r="U10" s="7"/>
      <c r="V10" s="7"/>
    </row>
    <row r="11" spans="1:25" ht="21" thickBot="1" x14ac:dyDescent="0.35">
      <c r="A11" s="187" t="s">
        <v>120</v>
      </c>
      <c r="B11" s="184"/>
      <c r="C11" s="185"/>
      <c r="D11" s="186"/>
      <c r="E11" s="185"/>
      <c r="F11" s="10"/>
      <c r="G11" s="10"/>
      <c r="H11" s="10"/>
      <c r="I11" s="10"/>
      <c r="J11" s="10"/>
      <c r="K11" s="10"/>
      <c r="L11" s="10"/>
      <c r="M11" s="10"/>
      <c r="N11" s="329"/>
      <c r="O11" s="329"/>
      <c r="P11" s="10"/>
      <c r="Q11" s="10"/>
      <c r="R11" s="11"/>
      <c r="S11" s="7"/>
      <c r="T11" s="7"/>
      <c r="U11" s="7"/>
      <c r="V11" s="7"/>
    </row>
    <row r="12" spans="1:25" ht="21.6" customHeight="1" x14ac:dyDescent="0.2">
      <c r="A12" s="253" t="s">
        <v>121</v>
      </c>
      <c r="B12" s="254" t="s">
        <v>122</v>
      </c>
      <c r="C12" s="254" t="s">
        <v>123</v>
      </c>
      <c r="D12" s="409" t="s">
        <v>124</v>
      </c>
      <c r="E12" s="409"/>
      <c r="F12" s="409"/>
      <c r="G12" s="409"/>
      <c r="H12" s="410"/>
      <c r="I12" s="10"/>
      <c r="J12" s="10"/>
      <c r="K12" s="10"/>
      <c r="L12" s="10"/>
      <c r="M12" s="10"/>
      <c r="N12" s="329"/>
      <c r="O12" s="329"/>
      <c r="P12" s="10"/>
      <c r="Q12" s="10"/>
      <c r="R12" s="10"/>
      <c r="S12" s="11"/>
      <c r="T12" s="7"/>
      <c r="U12" s="7"/>
      <c r="V12" s="7"/>
      <c r="W12" s="7"/>
    </row>
    <row r="13" spans="1:25" ht="69" customHeight="1" x14ac:dyDescent="0.2">
      <c r="A13" s="223" t="s">
        <v>227</v>
      </c>
      <c r="B13" s="189" t="s">
        <v>118</v>
      </c>
      <c r="C13" s="251"/>
      <c r="D13" s="411" t="s">
        <v>238</v>
      </c>
      <c r="E13" s="411"/>
      <c r="F13" s="411"/>
      <c r="G13" s="411"/>
      <c r="H13" s="412"/>
      <c r="I13" s="10"/>
      <c r="J13" s="10"/>
      <c r="K13" s="10"/>
      <c r="L13" s="10"/>
      <c r="M13" s="10"/>
      <c r="N13" s="329"/>
      <c r="O13" s="329"/>
      <c r="P13" s="10"/>
      <c r="Q13" s="10"/>
      <c r="R13" s="10"/>
      <c r="S13" s="11"/>
      <c r="T13" s="7"/>
      <c r="U13" s="7"/>
      <c r="V13" s="7"/>
      <c r="W13" s="7"/>
    </row>
    <row r="14" spans="1:25" ht="69" customHeight="1" thickBot="1" x14ac:dyDescent="0.25">
      <c r="A14" s="188" t="s">
        <v>138</v>
      </c>
      <c r="B14" s="224" t="s">
        <v>118</v>
      </c>
      <c r="C14" s="252"/>
      <c r="D14" s="437" t="s">
        <v>226</v>
      </c>
      <c r="E14" s="437"/>
      <c r="F14" s="437"/>
      <c r="G14" s="437"/>
      <c r="H14" s="438"/>
      <c r="I14" s="10"/>
      <c r="J14" s="10"/>
      <c r="K14" s="10"/>
      <c r="L14" s="10"/>
      <c r="M14" s="10"/>
      <c r="N14" s="329"/>
      <c r="O14" s="329"/>
      <c r="P14" s="10"/>
      <c r="Q14" s="10"/>
      <c r="R14" s="10"/>
      <c r="S14" s="11"/>
      <c r="T14" s="7"/>
      <c r="U14" s="7"/>
      <c r="V14" s="7"/>
      <c r="W14" s="7"/>
    </row>
    <row r="15" spans="1:25" ht="20.25" x14ac:dyDescent="0.3">
      <c r="A15" s="184"/>
      <c r="B15" s="184"/>
      <c r="C15" s="185"/>
      <c r="D15" s="186"/>
      <c r="E15" s="185"/>
      <c r="F15" s="10"/>
      <c r="G15" s="10"/>
      <c r="H15" s="10"/>
      <c r="I15" s="10"/>
      <c r="J15" s="10"/>
      <c r="K15" s="10"/>
      <c r="L15" s="10"/>
      <c r="M15" s="10"/>
      <c r="N15" s="329"/>
      <c r="O15" s="329"/>
      <c r="P15" s="10"/>
      <c r="Q15" s="10"/>
      <c r="R15" s="11"/>
      <c r="S15" s="7"/>
      <c r="T15" s="7"/>
      <c r="U15" s="7"/>
      <c r="V15" s="7"/>
    </row>
    <row r="16" spans="1:25" ht="15" thickBot="1" x14ac:dyDescent="0.25">
      <c r="A16" s="10"/>
      <c r="B16" s="10"/>
      <c r="C16" s="10"/>
      <c r="D16" s="10"/>
      <c r="E16" s="10"/>
      <c r="F16" s="10"/>
      <c r="G16" s="10"/>
      <c r="H16" s="10"/>
      <c r="I16" s="10"/>
      <c r="J16" s="10"/>
      <c r="K16" s="10"/>
      <c r="L16" s="10"/>
      <c r="M16" s="10"/>
      <c r="N16" s="329"/>
      <c r="O16" s="329"/>
      <c r="P16" s="10"/>
      <c r="Q16" s="10"/>
      <c r="R16" s="110"/>
      <c r="S16" s="107"/>
      <c r="T16" s="107"/>
      <c r="U16" s="7"/>
      <c r="V16" s="7"/>
    </row>
    <row r="17" spans="1:20" ht="16.5" customHeight="1" thickBot="1" x14ac:dyDescent="0.25">
      <c r="A17" s="94" t="s">
        <v>17</v>
      </c>
      <c r="B17" s="90"/>
      <c r="C17" s="90"/>
      <c r="D17" s="90"/>
      <c r="E17" s="90"/>
      <c r="F17" s="90"/>
      <c r="G17" s="90"/>
      <c r="H17" s="90"/>
      <c r="I17" s="90"/>
      <c r="J17" s="90"/>
      <c r="K17" s="91" t="s">
        <v>18</v>
      </c>
      <c r="L17" s="92"/>
      <c r="M17" s="93"/>
      <c r="N17" s="415" t="s">
        <v>19</v>
      </c>
      <c r="O17" s="416"/>
      <c r="P17" s="416"/>
      <c r="Q17" s="417"/>
      <c r="R17" s="111"/>
    </row>
    <row r="18" spans="1:20" ht="51.75" thickBot="1" x14ac:dyDescent="0.25">
      <c r="A18" s="82" t="s">
        <v>32</v>
      </c>
      <c r="B18" s="85" t="s">
        <v>33</v>
      </c>
      <c r="C18" s="85" t="s">
        <v>34</v>
      </c>
      <c r="D18" s="85" t="s">
        <v>59</v>
      </c>
      <c r="E18" s="85" t="s">
        <v>60</v>
      </c>
      <c r="F18" s="85" t="s">
        <v>20</v>
      </c>
      <c r="G18" s="85" t="s">
        <v>61</v>
      </c>
      <c r="H18" s="85" t="s">
        <v>62</v>
      </c>
      <c r="I18" s="85" t="s">
        <v>63</v>
      </c>
      <c r="J18" s="95" t="s">
        <v>21</v>
      </c>
      <c r="K18" s="99" t="s">
        <v>35</v>
      </c>
      <c r="L18" s="84" t="s">
        <v>22</v>
      </c>
      <c r="M18" s="83" t="s">
        <v>36</v>
      </c>
      <c r="N18" s="334" t="s">
        <v>23</v>
      </c>
      <c r="O18" s="335" t="s">
        <v>24</v>
      </c>
      <c r="P18" s="274" t="s">
        <v>25</v>
      </c>
      <c r="Q18" s="275" t="s">
        <v>26</v>
      </c>
      <c r="R18" s="111"/>
    </row>
    <row r="19" spans="1:20" s="15" customFormat="1" ht="21" customHeight="1" thickBot="1" x14ac:dyDescent="0.3">
      <c r="A19" s="57" t="s">
        <v>27</v>
      </c>
      <c r="B19" s="81" t="s">
        <v>37</v>
      </c>
      <c r="C19" s="86"/>
      <c r="D19" s="87"/>
      <c r="E19" s="87"/>
      <c r="F19" s="87"/>
      <c r="G19" s="87"/>
      <c r="H19" s="87"/>
      <c r="I19" s="87"/>
      <c r="J19" s="87"/>
      <c r="K19" s="86"/>
      <c r="L19" s="87"/>
      <c r="M19" s="87"/>
      <c r="N19" s="330"/>
      <c r="O19" s="331"/>
      <c r="P19" s="88"/>
      <c r="Q19" s="89"/>
      <c r="R19" s="114"/>
      <c r="S19" s="115"/>
      <c r="T19" s="115"/>
    </row>
    <row r="20" spans="1:20" s="15" customFormat="1" ht="21" customHeight="1" thickBot="1" x14ac:dyDescent="0.3">
      <c r="A20" s="57" t="s">
        <v>28</v>
      </c>
      <c r="B20" s="81" t="s">
        <v>38</v>
      </c>
      <c r="C20" s="97" t="s">
        <v>39</v>
      </c>
      <c r="D20" s="98" t="s">
        <v>40</v>
      </c>
      <c r="E20" s="98" t="s">
        <v>41</v>
      </c>
      <c r="F20" s="98" t="s">
        <v>42</v>
      </c>
      <c r="G20" s="98" t="s">
        <v>43</v>
      </c>
      <c r="H20" s="98" t="s">
        <v>44</v>
      </c>
      <c r="I20" s="98" t="s">
        <v>45</v>
      </c>
      <c r="J20" s="98" t="s">
        <v>46</v>
      </c>
      <c r="K20" s="97" t="s">
        <v>47</v>
      </c>
      <c r="L20" s="98" t="s">
        <v>48</v>
      </c>
      <c r="M20" s="98" t="s">
        <v>49</v>
      </c>
      <c r="N20" s="369" t="s">
        <v>50</v>
      </c>
      <c r="O20" s="370" t="s">
        <v>51</v>
      </c>
      <c r="P20" s="371" t="s">
        <v>52</v>
      </c>
      <c r="Q20" s="372" t="s">
        <v>53</v>
      </c>
      <c r="R20" s="114"/>
      <c r="S20" s="115"/>
      <c r="T20" s="115"/>
    </row>
    <row r="21" spans="1:20" s="16" customFormat="1" ht="25.5" x14ac:dyDescent="0.2">
      <c r="A21" s="190" t="s">
        <v>54</v>
      </c>
      <c r="B21" s="191" t="s">
        <v>55</v>
      </c>
      <c r="C21" s="192" t="s">
        <v>56</v>
      </c>
      <c r="D21" s="177"/>
      <c r="E21" s="178"/>
      <c r="F21" s="46" t="str">
        <f t="shared" ref="F21:F35" si="0">IF(A21="","",IF(D21="","Renseigner date de la facture",IF(E21="","Renseigner date d''acquittement (décaissement)",IF(OR(D21&lt;$D$5,D21&gt;$D$6),"Date de facture inéligible, cette dépense sera écartée",IF(AND(D21&gt;$D$5,E21&gt;=$D$6),"Justifier que la réalisation/réception/mise en service soit intervenue pendant la période d'exécution physique",IF(E21&gt;$D$6,"Acquittement hors date d'éligiblité, cette dépense sera écartée",IF(E21&lt;D21,"Justifier pour l'acquittement est intervenu avant la facture","")))))))</f>
        <v>Renseigner date de la facture</v>
      </c>
      <c r="G21" s="276"/>
      <c r="H21" s="96"/>
      <c r="I21" s="96"/>
      <c r="J21" s="100">
        <f>ROUND(SUM(H21+I21),2)</f>
        <v>0</v>
      </c>
      <c r="K21" s="179"/>
      <c r="L21" s="47">
        <f>ROUND(J21-K21,2)</f>
        <v>0</v>
      </c>
      <c r="M21" s="366"/>
      <c r="N21" s="365"/>
      <c r="O21" s="332">
        <f>ROUND(K21-N21,2)</f>
        <v>0</v>
      </c>
      <c r="P21" s="315"/>
      <c r="Q21" s="376"/>
      <c r="R21" s="118"/>
      <c r="S21" s="119"/>
      <c r="T21" s="119"/>
    </row>
    <row r="22" spans="1:20" s="16" customFormat="1" ht="25.5" x14ac:dyDescent="0.2">
      <c r="A22" s="190" t="s">
        <v>54</v>
      </c>
      <c r="B22" s="191" t="s">
        <v>57</v>
      </c>
      <c r="C22" s="191" t="s">
        <v>56</v>
      </c>
      <c r="D22" s="50">
        <v>44348</v>
      </c>
      <c r="E22" s="53">
        <v>44197</v>
      </c>
      <c r="F22" s="54" t="str">
        <f t="shared" si="0"/>
        <v>Justifier pour l'acquittement est intervenu avant la facture</v>
      </c>
      <c r="G22" s="229"/>
      <c r="H22" s="51"/>
      <c r="I22" s="51"/>
      <c r="J22" s="101">
        <f t="shared" ref="J22:J35" si="1">ROUND(SUM(H22+I22),2)</f>
        <v>0</v>
      </c>
      <c r="K22" s="103"/>
      <c r="L22" s="47">
        <f t="shared" ref="L22:L35" si="2">ROUND(J22-K22,2)</f>
        <v>0</v>
      </c>
      <c r="M22" s="366"/>
      <c r="N22" s="338"/>
      <c r="O22" s="333">
        <f t="shared" ref="O22:O35" si="3">ROUND(K22-N22,2)</f>
        <v>0</v>
      </c>
      <c r="P22" s="316"/>
      <c r="Q22" s="317"/>
      <c r="R22" s="118"/>
      <c r="S22" s="119"/>
      <c r="T22" s="119"/>
    </row>
    <row r="23" spans="1:20" s="16" customFormat="1" x14ac:dyDescent="0.2">
      <c r="A23" s="52"/>
      <c r="B23" s="49"/>
      <c r="C23" s="49"/>
      <c r="D23" s="180"/>
      <c r="E23" s="50"/>
      <c r="F23" s="54" t="str">
        <f t="shared" si="0"/>
        <v/>
      </c>
      <c r="G23" s="49"/>
      <c r="H23" s="51"/>
      <c r="I23" s="51"/>
      <c r="J23" s="102">
        <f t="shared" si="1"/>
        <v>0</v>
      </c>
      <c r="K23" s="103"/>
      <c r="L23" s="47">
        <f t="shared" si="2"/>
        <v>0</v>
      </c>
      <c r="M23" s="366"/>
      <c r="N23" s="338"/>
      <c r="O23" s="333">
        <f t="shared" si="3"/>
        <v>0</v>
      </c>
      <c r="P23" s="316"/>
      <c r="Q23" s="317"/>
      <c r="R23" s="118"/>
      <c r="S23" s="119"/>
      <c r="T23" s="119"/>
    </row>
    <row r="24" spans="1:20" s="16" customFormat="1" x14ac:dyDescent="0.2">
      <c r="A24" s="52"/>
      <c r="B24" s="49"/>
      <c r="C24" s="49"/>
      <c r="D24" s="50"/>
      <c r="E24" s="50"/>
      <c r="F24" s="54" t="str">
        <f t="shared" si="0"/>
        <v/>
      </c>
      <c r="G24" s="49"/>
      <c r="H24" s="51"/>
      <c r="I24" s="51"/>
      <c r="J24" s="102">
        <f t="shared" si="1"/>
        <v>0</v>
      </c>
      <c r="K24" s="103"/>
      <c r="L24" s="47">
        <f t="shared" si="2"/>
        <v>0</v>
      </c>
      <c r="M24" s="366"/>
      <c r="N24" s="338"/>
      <c r="O24" s="333">
        <f t="shared" si="3"/>
        <v>0</v>
      </c>
      <c r="P24" s="316"/>
      <c r="Q24" s="317"/>
      <c r="R24" s="118"/>
      <c r="S24" s="119"/>
      <c r="T24" s="119"/>
    </row>
    <row r="25" spans="1:20" s="16" customFormat="1" x14ac:dyDescent="0.2">
      <c r="A25" s="52"/>
      <c r="B25" s="49"/>
      <c r="C25" s="49"/>
      <c r="D25" s="50"/>
      <c r="E25" s="50"/>
      <c r="F25" s="54" t="str">
        <f t="shared" si="0"/>
        <v/>
      </c>
      <c r="G25" s="49"/>
      <c r="H25" s="51"/>
      <c r="I25" s="51"/>
      <c r="J25" s="101">
        <f t="shared" si="1"/>
        <v>0</v>
      </c>
      <c r="K25" s="103"/>
      <c r="L25" s="55">
        <f t="shared" si="2"/>
        <v>0</v>
      </c>
      <c r="M25" s="367"/>
      <c r="N25" s="338"/>
      <c r="O25" s="333">
        <f t="shared" si="3"/>
        <v>0</v>
      </c>
      <c r="P25" s="316"/>
      <c r="Q25" s="317"/>
      <c r="R25" s="118"/>
      <c r="S25" s="119"/>
      <c r="T25" s="119"/>
    </row>
    <row r="26" spans="1:20" s="16" customFormat="1" x14ac:dyDescent="0.2">
      <c r="A26" s="52"/>
      <c r="B26" s="49"/>
      <c r="C26" s="49"/>
      <c r="D26" s="50"/>
      <c r="E26" s="50"/>
      <c r="F26" s="54" t="str">
        <f t="shared" si="0"/>
        <v/>
      </c>
      <c r="G26" s="49"/>
      <c r="H26" s="51"/>
      <c r="I26" s="51"/>
      <c r="J26" s="101">
        <f>ROUND(SUM(H26+I26),2)</f>
        <v>0</v>
      </c>
      <c r="K26" s="103"/>
      <c r="L26" s="55">
        <f>ROUND(J26-K26,2)</f>
        <v>0</v>
      </c>
      <c r="M26" s="367"/>
      <c r="N26" s="338"/>
      <c r="O26" s="333">
        <f t="shared" si="3"/>
        <v>0</v>
      </c>
      <c r="P26" s="316"/>
      <c r="Q26" s="317"/>
      <c r="R26" s="118"/>
      <c r="S26" s="119"/>
      <c r="T26" s="119"/>
    </row>
    <row r="27" spans="1:20" s="16" customFormat="1" x14ac:dyDescent="0.2">
      <c r="A27" s="52"/>
      <c r="B27" s="49"/>
      <c r="C27" s="49"/>
      <c r="D27" s="50"/>
      <c r="E27" s="50"/>
      <c r="F27" s="54" t="str">
        <f t="shared" ref="F27:F30" si="4">IF(A27="","",IF(D27="","Renseigner date de la facture",IF(E27="","Renseigner date d''acquittement (décaissement)",IF(OR(D27&lt;$D$5,D27&gt;$D$6),"Date de facturation inéligible, cette dépense sera écartée",IF(AND(D27&gt;$D$5,E27&gt;=$D$6),"Justifier que la réalisation/réception/mise en service soit intervenue pendant la période d'exécution physique",IF(E27&gt;$D$6,"Acquittement hors date d'éligiblité, cette dépense sera écartée",IF(E27&lt;D27,"Justifier pour l'acquittement est intervenu avant la facturation","")))))))</f>
        <v/>
      </c>
      <c r="G27" s="49"/>
      <c r="H27" s="51"/>
      <c r="I27" s="51"/>
      <c r="J27" s="102">
        <f t="shared" ref="J27:J30" si="5">ROUND(SUM(H27+I27),2)</f>
        <v>0</v>
      </c>
      <c r="K27" s="103"/>
      <c r="L27" s="47">
        <f t="shared" ref="L27:L30" si="6">ROUND(J27-K27,2)</f>
        <v>0</v>
      </c>
      <c r="M27" s="366"/>
      <c r="N27" s="338"/>
      <c r="O27" s="333">
        <f t="shared" ref="O27:O30" si="7">ROUND(K27-N27,2)</f>
        <v>0</v>
      </c>
      <c r="P27" s="316"/>
      <c r="Q27" s="317"/>
      <c r="R27" s="118"/>
      <c r="S27" s="119"/>
      <c r="T27" s="119"/>
    </row>
    <row r="28" spans="1:20" s="16" customFormat="1" x14ac:dyDescent="0.2">
      <c r="A28" s="52"/>
      <c r="B28" s="49"/>
      <c r="C28" s="49"/>
      <c r="D28" s="50"/>
      <c r="E28" s="50"/>
      <c r="F28" s="54" t="str">
        <f t="shared" si="4"/>
        <v/>
      </c>
      <c r="G28" s="49"/>
      <c r="H28" s="51"/>
      <c r="I28" s="51"/>
      <c r="J28" s="102">
        <f t="shared" si="5"/>
        <v>0</v>
      </c>
      <c r="K28" s="103"/>
      <c r="L28" s="47">
        <f t="shared" si="6"/>
        <v>0</v>
      </c>
      <c r="M28" s="366"/>
      <c r="N28" s="338"/>
      <c r="O28" s="333">
        <f t="shared" si="7"/>
        <v>0</v>
      </c>
      <c r="P28" s="316"/>
      <c r="Q28" s="317"/>
      <c r="R28" s="118"/>
      <c r="S28" s="119"/>
      <c r="T28" s="119"/>
    </row>
    <row r="29" spans="1:20" s="16" customFormat="1" x14ac:dyDescent="0.2">
      <c r="A29" s="52"/>
      <c r="B29" s="49"/>
      <c r="C29" s="49"/>
      <c r="D29" s="50"/>
      <c r="E29" s="50"/>
      <c r="F29" s="54" t="str">
        <f t="shared" si="4"/>
        <v/>
      </c>
      <c r="G29" s="49"/>
      <c r="H29" s="51"/>
      <c r="I29" s="51"/>
      <c r="J29" s="102">
        <f t="shared" si="5"/>
        <v>0</v>
      </c>
      <c r="K29" s="103"/>
      <c r="L29" s="47">
        <f t="shared" si="6"/>
        <v>0</v>
      </c>
      <c r="M29" s="366"/>
      <c r="N29" s="338"/>
      <c r="O29" s="333">
        <f t="shared" si="7"/>
        <v>0</v>
      </c>
      <c r="P29" s="316"/>
      <c r="Q29" s="317"/>
      <c r="R29" s="118"/>
      <c r="S29" s="119"/>
      <c r="T29" s="119"/>
    </row>
    <row r="30" spans="1:20" s="16" customFormat="1" x14ac:dyDescent="0.2">
      <c r="A30" s="52"/>
      <c r="B30" s="49"/>
      <c r="C30" s="49"/>
      <c r="D30" s="50"/>
      <c r="E30" s="50"/>
      <c r="F30" s="54" t="str">
        <f t="shared" si="4"/>
        <v/>
      </c>
      <c r="G30" s="49"/>
      <c r="H30" s="51"/>
      <c r="I30" s="51"/>
      <c r="J30" s="102">
        <f t="shared" si="5"/>
        <v>0</v>
      </c>
      <c r="K30" s="103"/>
      <c r="L30" s="47">
        <f t="shared" si="6"/>
        <v>0</v>
      </c>
      <c r="M30" s="366"/>
      <c r="N30" s="338"/>
      <c r="O30" s="333">
        <f t="shared" si="7"/>
        <v>0</v>
      </c>
      <c r="P30" s="316"/>
      <c r="Q30" s="317"/>
      <c r="R30" s="118"/>
      <c r="S30" s="119"/>
      <c r="T30" s="119"/>
    </row>
    <row r="31" spans="1:20" s="17" customFormat="1" x14ac:dyDescent="0.25">
      <c r="A31" s="52"/>
      <c r="B31" s="49"/>
      <c r="C31" s="49"/>
      <c r="D31" s="50"/>
      <c r="E31" s="50"/>
      <c r="F31" s="54" t="str">
        <f>IF(A31="","",IF(D31="","Renseigner date de la facture",IF(E31="","Renseigner date d''acquittement (décaissement)",IF(OR(D31&lt;$D$5,D31&gt;$D$6),"Date de facture inéligible, cette dépense sera écartée",IF(AND(D31&gt;$D$5,E31&gt;=$D$6),"Justifier que la réalisation/réception/mise en service soit intervenue pendant la période d'exécution physique",IF(E31&gt;$D$6,"Acquittement hors date d'éligiblité, cette dépense sera écartée",IF(E31&lt;D31,"Justifier pour l'acquittement est intervenu avant la facture","")))))))</f>
        <v/>
      </c>
      <c r="G31" s="49"/>
      <c r="H31" s="51"/>
      <c r="I31" s="51"/>
      <c r="J31" s="101">
        <f>ROUND(SUM(H31+I31),2)</f>
        <v>0</v>
      </c>
      <c r="K31" s="103"/>
      <c r="L31" s="47">
        <f>ROUND(J31-K31,2)</f>
        <v>0</v>
      </c>
      <c r="M31" s="366"/>
      <c r="N31" s="338"/>
      <c r="O31" s="333">
        <f t="shared" si="3"/>
        <v>0</v>
      </c>
      <c r="P31" s="316"/>
      <c r="Q31" s="317"/>
      <c r="R31" s="116"/>
      <c r="S31" s="117"/>
      <c r="T31" s="117"/>
    </row>
    <row r="32" spans="1:20" s="15" customFormat="1" ht="15" x14ac:dyDescent="0.25">
      <c r="A32" s="52"/>
      <c r="B32" s="49"/>
      <c r="C32" s="49"/>
      <c r="D32" s="50"/>
      <c r="E32" s="50"/>
      <c r="F32" s="54" t="str">
        <f t="shared" si="0"/>
        <v/>
      </c>
      <c r="G32" s="49"/>
      <c r="H32" s="51"/>
      <c r="I32" s="51"/>
      <c r="J32" s="101">
        <f>ROUND(SUM(H32+I32),2)</f>
        <v>0</v>
      </c>
      <c r="K32" s="103"/>
      <c r="L32" s="47">
        <f>ROUND(J32-K32,2)</f>
        <v>0</v>
      </c>
      <c r="M32" s="366"/>
      <c r="N32" s="338"/>
      <c r="O32" s="333">
        <f t="shared" si="3"/>
        <v>0</v>
      </c>
      <c r="P32" s="316"/>
      <c r="Q32" s="317"/>
      <c r="R32" s="114"/>
      <c r="S32" s="115"/>
      <c r="T32" s="115"/>
    </row>
    <row r="33" spans="1:20" s="15" customFormat="1" ht="15" x14ac:dyDescent="0.25">
      <c r="A33" s="52"/>
      <c r="B33" s="49"/>
      <c r="C33" s="49"/>
      <c r="D33" s="50"/>
      <c r="E33" s="50"/>
      <c r="F33" s="54" t="str">
        <f t="shared" si="0"/>
        <v/>
      </c>
      <c r="G33" s="49"/>
      <c r="H33" s="51"/>
      <c r="I33" s="51"/>
      <c r="J33" s="101">
        <f>ROUND(SUM(H33+I33),2)</f>
        <v>0</v>
      </c>
      <c r="K33" s="103"/>
      <c r="L33" s="47">
        <f>ROUND(J33-K33,2)</f>
        <v>0</v>
      </c>
      <c r="M33" s="366"/>
      <c r="N33" s="338"/>
      <c r="O33" s="333">
        <f t="shared" si="3"/>
        <v>0</v>
      </c>
      <c r="P33" s="316"/>
      <c r="Q33" s="317"/>
      <c r="R33" s="114"/>
      <c r="S33" s="115"/>
      <c r="T33" s="115"/>
    </row>
    <row r="34" spans="1:20" s="15" customFormat="1" ht="15" x14ac:dyDescent="0.25">
      <c r="A34" s="386"/>
      <c r="B34" s="387"/>
      <c r="C34" s="387"/>
      <c r="D34" s="388"/>
      <c r="E34" s="388"/>
      <c r="F34" s="54" t="str">
        <f>IF(A34="","",IF(D34="","Renseigner date de la facture",IF(E34="","Renseigner date d''acquittement (décaissement)",IF(OR(D34&lt;$D$5,D34&gt;$D$6),"Date de facturation inéligible, cette dépense sera écartée",IF(AND(D34&gt;$D$5,E34&gt;=$D$6),"Justifier que la réalisation/réception/mise en service soit intervenue pendant la période d'exécution physique",IF(E34&gt;$D$6,"Acquittement hors date d'éligiblité, cette dépense sera écartée",IF(E34&lt;D34,"Justifier pour l'acquittement est intervenu avant la facturation","")))))))</f>
        <v/>
      </c>
      <c r="G34" s="387"/>
      <c r="H34" s="389"/>
      <c r="I34" s="389"/>
      <c r="J34" s="390">
        <f>ROUND(SUM(H34+I34),2)</f>
        <v>0</v>
      </c>
      <c r="K34" s="391"/>
      <c r="L34" s="47">
        <f>ROUND(J34-K34,2)</f>
        <v>0</v>
      </c>
      <c r="M34" s="392"/>
      <c r="N34" s="338"/>
      <c r="O34" s="390">
        <f>ROUND(K34-N34,2)</f>
        <v>0</v>
      </c>
      <c r="P34" s="316"/>
      <c r="Q34" s="317"/>
      <c r="R34" s="114"/>
      <c r="S34" s="115"/>
      <c r="T34" s="115"/>
    </row>
    <row r="35" spans="1:20" s="15" customFormat="1" ht="15.75" thickBot="1" x14ac:dyDescent="0.3">
      <c r="A35" s="291" t="s">
        <v>58</v>
      </c>
      <c r="B35" s="292"/>
      <c r="C35" s="292"/>
      <c r="D35" s="293"/>
      <c r="E35" s="293"/>
      <c r="F35" s="294" t="str">
        <f t="shared" si="0"/>
        <v>Renseigner date de la facture</v>
      </c>
      <c r="G35" s="295"/>
      <c r="H35" s="296"/>
      <c r="I35" s="296"/>
      <c r="J35" s="297">
        <f t="shared" si="1"/>
        <v>0</v>
      </c>
      <c r="K35" s="298"/>
      <c r="L35" s="299">
        <f t="shared" si="2"/>
        <v>0</v>
      </c>
      <c r="M35" s="368"/>
      <c r="N35" s="393"/>
      <c r="O35" s="378">
        <f t="shared" si="3"/>
        <v>0</v>
      </c>
      <c r="P35" s="379"/>
      <c r="Q35" s="380"/>
      <c r="R35" s="114"/>
      <c r="S35" s="115"/>
      <c r="T35" s="115"/>
    </row>
    <row r="36" spans="1:20" s="16" customFormat="1" ht="26.25" thickBot="1" x14ac:dyDescent="0.25">
      <c r="A36" s="279" t="s">
        <v>30</v>
      </c>
      <c r="B36" s="280"/>
      <c r="C36" s="281" t="s">
        <v>31</v>
      </c>
      <c r="D36" s="282">
        <f>IF(MIN(D21:D35)&lt;1/1/2020,"",MIN(D21:D35))</f>
        <v>44348</v>
      </c>
      <c r="E36" s="282">
        <f>IF(MAX(E21:E35)&lt;1/1/2020,"",MAX(E21:E35))</f>
        <v>44197</v>
      </c>
      <c r="F36" s="307" t="str">
        <f>IF(D36="","Renseigner date de la facture",IF(E36="","Renseigner date d''acquittement (décaissement)",IF(OR(D36&lt;$D$5,D36&gt;$D$6),"Date de facture inéligible, cette dépense sera écartée",IF(AND(D36&gt;$D$6,D36&lt;=$D$6),"Justifier que la réalisation/réception/mise en service soit intervenue pendant la période d'exécution physique",IF(E36&gt;$D$6,"Acquittement hors date d'éligiblité, cette dépense sera écartée",IF(E36&lt;D36,"Justifier pour l'acquittement est intervenu avant la facture",""))))))</f>
        <v>Justifier pour l'acquittement est intervenu avant la facture</v>
      </c>
      <c r="G36" s="280"/>
      <c r="H36" s="283"/>
      <c r="I36" s="284"/>
      <c r="J36" s="285">
        <f>SUM(J21:J35)</f>
        <v>0</v>
      </c>
      <c r="K36" s="286">
        <f>SUM(K21:K35)</f>
        <v>0</v>
      </c>
      <c r="L36" s="287">
        <f>SUM(L21:L35)</f>
        <v>0</v>
      </c>
      <c r="M36" s="288"/>
      <c r="N36" s="373">
        <f>SUM(N21:N35)</f>
        <v>0</v>
      </c>
      <c r="O36" s="374">
        <f>SUM(O21:O35)</f>
        <v>0</v>
      </c>
      <c r="P36" s="375"/>
      <c r="Q36" s="364"/>
      <c r="R36" s="118"/>
      <c r="S36" s="119"/>
      <c r="T36" s="119"/>
    </row>
    <row r="37" spans="1:20" ht="51.75" thickBot="1" x14ac:dyDescent="0.25">
      <c r="A37" s="301" t="s">
        <v>32</v>
      </c>
      <c r="B37" s="302" t="s">
        <v>33</v>
      </c>
      <c r="C37" s="302" t="s">
        <v>34</v>
      </c>
      <c r="D37" s="302" t="s">
        <v>59</v>
      </c>
      <c r="E37" s="302" t="s">
        <v>60</v>
      </c>
      <c r="F37" s="302" t="s">
        <v>20</v>
      </c>
      <c r="G37" s="302" t="s">
        <v>61</v>
      </c>
      <c r="H37" s="302" t="s">
        <v>62</v>
      </c>
      <c r="I37" s="302" t="s">
        <v>63</v>
      </c>
      <c r="J37" s="303" t="s">
        <v>21</v>
      </c>
      <c r="K37" s="304" t="s">
        <v>35</v>
      </c>
      <c r="L37" s="305" t="s">
        <v>22</v>
      </c>
      <c r="M37" s="306" t="s">
        <v>36</v>
      </c>
      <c r="N37" s="334" t="s">
        <v>23</v>
      </c>
      <c r="O37" s="335" t="s">
        <v>24</v>
      </c>
      <c r="P37" s="274" t="s">
        <v>25</v>
      </c>
      <c r="Q37" s="275" t="s">
        <v>26</v>
      </c>
      <c r="R37" s="111"/>
    </row>
    <row r="38" spans="1:20" s="16" customFormat="1" ht="24" thickBot="1" x14ac:dyDescent="0.25">
      <c r="A38" s="57" t="s">
        <v>27</v>
      </c>
      <c r="B38" s="81" t="s">
        <v>64</v>
      </c>
      <c r="C38" s="86"/>
      <c r="D38" s="87"/>
      <c r="E38" s="87"/>
      <c r="F38" s="87"/>
      <c r="G38" s="87"/>
      <c r="H38" s="87"/>
      <c r="I38" s="87"/>
      <c r="J38" s="87"/>
      <c r="K38" s="86"/>
      <c r="L38" s="87"/>
      <c r="M38" s="87"/>
      <c r="N38" s="330"/>
      <c r="O38" s="331"/>
      <c r="P38" s="88"/>
      <c r="Q38" s="89"/>
      <c r="R38" s="118"/>
      <c r="S38" s="119"/>
      <c r="T38" s="119"/>
    </row>
    <row r="39" spans="1:20" s="17" customFormat="1" ht="18.75" thickBot="1" x14ac:dyDescent="0.3">
      <c r="A39" s="57" t="s">
        <v>28</v>
      </c>
      <c r="B39" s="81" t="s">
        <v>65</v>
      </c>
      <c r="C39" s="97" t="s">
        <v>66</v>
      </c>
      <c r="D39" s="98" t="s">
        <v>39</v>
      </c>
      <c r="E39" s="98" t="s">
        <v>40</v>
      </c>
      <c r="F39" s="98" t="s">
        <v>41</v>
      </c>
      <c r="G39" s="98" t="s">
        <v>42</v>
      </c>
      <c r="H39" s="98" t="s">
        <v>43</v>
      </c>
      <c r="I39" s="98" t="s">
        <v>44</v>
      </c>
      <c r="J39" s="98" t="s">
        <v>45</v>
      </c>
      <c r="K39" s="97" t="s">
        <v>46</v>
      </c>
      <c r="L39" s="98" t="s">
        <v>47</v>
      </c>
      <c r="M39" s="98" t="s">
        <v>48</v>
      </c>
      <c r="N39" s="336" t="s">
        <v>49</v>
      </c>
      <c r="O39" s="337" t="s">
        <v>50</v>
      </c>
      <c r="P39" s="105" t="s">
        <v>51</v>
      </c>
      <c r="Q39" s="106" t="s">
        <v>52</v>
      </c>
      <c r="R39" s="116"/>
      <c r="S39" s="117"/>
      <c r="T39" s="117"/>
    </row>
    <row r="40" spans="1:20" s="15" customFormat="1" ht="15" x14ac:dyDescent="0.25">
      <c r="A40" s="58"/>
      <c r="B40" s="56"/>
      <c r="C40" s="56"/>
      <c r="D40" s="177"/>
      <c r="E40" s="177"/>
      <c r="F40" s="46" t="str">
        <f t="shared" ref="F40:F48" si="8">IF(A40="","",IF(D40="","Renseigner date de la facture",IF(E40="","Renseigner date d''acquittement (décaissement)",IF(OR(D40&lt;$D$5,D40&gt;$D$6),"Date de facture inéligible, cette dépense sera écartée",IF(AND(D40&gt;$D$5,E40&gt;=$D$6),"Justifier que la réalisation/réception/mise en service soit intervenue pendant la période d'exécution physique",IF(E40&gt;$D$6,"Acquittement hors date d'éligiblité, cette dépense sera écartée",IF(E40&lt;D40,"Justifier pour l'acquittement est intervenu avant la facture","")))))))</f>
        <v/>
      </c>
      <c r="G40" s="56"/>
      <c r="H40" s="96"/>
      <c r="I40" s="96"/>
      <c r="J40" s="100">
        <f t="shared" ref="J40:J48" si="9">ROUND(SUM(H40+I40),2)</f>
        <v>0</v>
      </c>
      <c r="K40" s="179"/>
      <c r="L40" s="176">
        <f>ROUND(J40-K40,2)</f>
        <v>0</v>
      </c>
      <c r="M40" s="60"/>
      <c r="N40" s="338"/>
      <c r="O40" s="333">
        <f t="shared" ref="O40:O48" si="10">ROUND(K40-N40,2)</f>
        <v>0</v>
      </c>
      <c r="P40" s="316"/>
      <c r="Q40" s="317"/>
      <c r="R40" s="114"/>
      <c r="S40" s="115"/>
      <c r="T40" s="115"/>
    </row>
    <row r="41" spans="1:20" s="15" customFormat="1" ht="15" x14ac:dyDescent="0.25">
      <c r="A41" s="58"/>
      <c r="B41" s="49"/>
      <c r="C41" s="48"/>
      <c r="D41" s="50"/>
      <c r="E41" s="50"/>
      <c r="F41" s="46" t="str">
        <f t="shared" si="8"/>
        <v/>
      </c>
      <c r="G41" s="49"/>
      <c r="H41" s="51"/>
      <c r="I41" s="51"/>
      <c r="J41" s="101">
        <f t="shared" si="9"/>
        <v>0</v>
      </c>
      <c r="K41" s="103"/>
      <c r="L41" s="176">
        <f t="shared" ref="L41:L48" si="11">ROUND(J41-K41,2)</f>
        <v>0</v>
      </c>
      <c r="M41" s="59"/>
      <c r="N41" s="338"/>
      <c r="O41" s="333">
        <f t="shared" si="10"/>
        <v>0</v>
      </c>
      <c r="P41" s="316"/>
      <c r="Q41" s="317"/>
      <c r="R41" s="114"/>
      <c r="S41" s="115"/>
      <c r="T41" s="115"/>
    </row>
    <row r="42" spans="1:20" s="15" customFormat="1" ht="15" x14ac:dyDescent="0.25">
      <c r="A42" s="58"/>
      <c r="B42" s="49"/>
      <c r="C42" s="48"/>
      <c r="D42" s="50"/>
      <c r="E42" s="50"/>
      <c r="F42" s="46" t="str">
        <f t="shared" si="8"/>
        <v/>
      </c>
      <c r="G42" s="49"/>
      <c r="H42" s="51"/>
      <c r="I42" s="51"/>
      <c r="J42" s="101">
        <f>ROUND(SUM(H42+I42),2)</f>
        <v>0</v>
      </c>
      <c r="K42" s="103"/>
      <c r="L42" s="176">
        <f t="shared" si="11"/>
        <v>0</v>
      </c>
      <c r="M42" s="59"/>
      <c r="N42" s="338"/>
      <c r="O42" s="333">
        <f t="shared" si="10"/>
        <v>0</v>
      </c>
      <c r="P42" s="316"/>
      <c r="Q42" s="317"/>
      <c r="R42" s="114"/>
      <c r="S42" s="115"/>
      <c r="T42" s="115"/>
    </row>
    <row r="43" spans="1:20" s="15" customFormat="1" ht="15" x14ac:dyDescent="0.25">
      <c r="A43" s="48"/>
      <c r="B43" s="49"/>
      <c r="C43" s="48"/>
      <c r="D43" s="50"/>
      <c r="E43" s="50"/>
      <c r="F43" s="54" t="str">
        <f t="shared" ref="F43:F45" si="12">IF(A43="","",IF(D43="","Renseigner date de la facture",IF(E43="","Renseigner date d''acquittement (décaissement)",IF(OR(D43&lt;$D$5,D43&gt;$D$6),"Date de facturation inéligible, cette dépense sera écartée",IF(AND(D43&gt;$D$5,E43&gt;=$D$6),"Justifier que la réalisation/réception/mise en service soit intervenue pendant la période d'exécution physique",IF(E43&gt;$D$6,"Acquittement hors date d'éligiblité, cette dépense sera écartée",IF(E43&lt;D43,"Justifier pour l'acquittement est intervenu avant la facturation","")))))))</f>
        <v/>
      </c>
      <c r="G43" s="49"/>
      <c r="H43" s="51"/>
      <c r="I43" s="51"/>
      <c r="J43" s="390">
        <f t="shared" ref="J43:J45" si="13">ROUND(SUM(H43+I43),2)</f>
        <v>0</v>
      </c>
      <c r="K43" s="51"/>
      <c r="L43" s="55">
        <f t="shared" ref="L43:L45" si="14">ROUND(J43-K43,2)</f>
        <v>0</v>
      </c>
      <c r="M43" s="59"/>
      <c r="N43" s="338"/>
      <c r="O43" s="333">
        <f t="shared" ref="O43:O45" si="15">ROUND(K43-N43,2)</f>
        <v>0</v>
      </c>
      <c r="P43" s="316"/>
      <c r="Q43" s="317"/>
      <c r="R43" s="114"/>
      <c r="S43" s="115"/>
      <c r="T43" s="115"/>
    </row>
    <row r="44" spans="1:20" s="15" customFormat="1" ht="15" x14ac:dyDescent="0.25">
      <c r="A44" s="48"/>
      <c r="B44" s="49"/>
      <c r="C44" s="48"/>
      <c r="D44" s="50"/>
      <c r="E44" s="50"/>
      <c r="F44" s="54" t="str">
        <f t="shared" si="12"/>
        <v/>
      </c>
      <c r="G44" s="49"/>
      <c r="H44" s="51"/>
      <c r="I44" s="51"/>
      <c r="J44" s="390">
        <f t="shared" si="13"/>
        <v>0</v>
      </c>
      <c r="K44" s="51"/>
      <c r="L44" s="55">
        <f t="shared" si="14"/>
        <v>0</v>
      </c>
      <c r="M44" s="59"/>
      <c r="N44" s="338"/>
      <c r="O44" s="333">
        <f t="shared" si="15"/>
        <v>0</v>
      </c>
      <c r="P44" s="316"/>
      <c r="Q44" s="317"/>
      <c r="R44" s="114"/>
      <c r="S44" s="115"/>
      <c r="T44" s="115"/>
    </row>
    <row r="45" spans="1:20" s="15" customFormat="1" ht="15" x14ac:dyDescent="0.25">
      <c r="A45" s="48"/>
      <c r="B45" s="49"/>
      <c r="C45" s="48"/>
      <c r="D45" s="50"/>
      <c r="E45" s="50"/>
      <c r="F45" s="54" t="str">
        <f t="shared" si="12"/>
        <v/>
      </c>
      <c r="G45" s="49"/>
      <c r="H45" s="51"/>
      <c r="I45" s="51"/>
      <c r="J45" s="390">
        <f t="shared" si="13"/>
        <v>0</v>
      </c>
      <c r="K45" s="51"/>
      <c r="L45" s="55">
        <f t="shared" si="14"/>
        <v>0</v>
      </c>
      <c r="M45" s="59"/>
      <c r="N45" s="338"/>
      <c r="O45" s="333">
        <f t="shared" si="15"/>
        <v>0</v>
      </c>
      <c r="P45" s="316"/>
      <c r="Q45" s="317"/>
      <c r="R45" s="114"/>
      <c r="S45" s="115"/>
      <c r="T45" s="115"/>
    </row>
    <row r="46" spans="1:20" s="16" customFormat="1" x14ac:dyDescent="0.2">
      <c r="A46" s="58"/>
      <c r="B46" s="49"/>
      <c r="C46" s="48"/>
      <c r="D46" s="50"/>
      <c r="E46" s="50"/>
      <c r="F46" s="46" t="str">
        <f t="shared" si="8"/>
        <v/>
      </c>
      <c r="G46" s="49"/>
      <c r="H46" s="51"/>
      <c r="I46" s="51"/>
      <c r="J46" s="101">
        <f>ROUND(SUM(H46+I46),2)</f>
        <v>0</v>
      </c>
      <c r="K46" s="103"/>
      <c r="L46" s="176">
        <f t="shared" si="11"/>
        <v>0</v>
      </c>
      <c r="M46" s="59"/>
      <c r="N46" s="338"/>
      <c r="O46" s="333">
        <f t="shared" si="10"/>
        <v>0</v>
      </c>
      <c r="P46" s="316"/>
      <c r="Q46" s="317"/>
      <c r="R46" s="118"/>
      <c r="S46" s="119"/>
      <c r="T46" s="119"/>
    </row>
    <row r="47" spans="1:20" s="16" customFormat="1" x14ac:dyDescent="0.2">
      <c r="A47" s="58"/>
      <c r="B47" s="49"/>
      <c r="C47" s="48"/>
      <c r="D47" s="50"/>
      <c r="E47" s="50"/>
      <c r="F47" s="46" t="str">
        <f t="shared" si="8"/>
        <v/>
      </c>
      <c r="G47" s="49"/>
      <c r="H47" s="51"/>
      <c r="I47" s="51"/>
      <c r="J47" s="101">
        <f>ROUND(SUM(H47+I47),2)</f>
        <v>0</v>
      </c>
      <c r="K47" s="103"/>
      <c r="L47" s="176">
        <f t="shared" si="11"/>
        <v>0</v>
      </c>
      <c r="M47" s="59"/>
      <c r="N47" s="338"/>
      <c r="O47" s="333">
        <f t="shared" si="10"/>
        <v>0</v>
      </c>
      <c r="P47" s="316"/>
      <c r="Q47" s="317"/>
      <c r="R47" s="118"/>
      <c r="S47" s="119"/>
      <c r="T47" s="119"/>
    </row>
    <row r="48" spans="1:20" s="17" customFormat="1" ht="15" thickBot="1" x14ac:dyDescent="0.3">
      <c r="A48" s="291" t="s">
        <v>58</v>
      </c>
      <c r="B48" s="292"/>
      <c r="C48" s="292"/>
      <c r="D48" s="293"/>
      <c r="E48" s="293"/>
      <c r="F48" s="294" t="str">
        <f t="shared" si="8"/>
        <v>Renseigner date de la facture</v>
      </c>
      <c r="G48" s="295"/>
      <c r="H48" s="296"/>
      <c r="I48" s="296"/>
      <c r="J48" s="294">
        <f t="shared" si="9"/>
        <v>0</v>
      </c>
      <c r="K48" s="298"/>
      <c r="L48" s="294">
        <f t="shared" si="11"/>
        <v>0</v>
      </c>
      <c r="M48" s="300"/>
      <c r="N48" s="377"/>
      <c r="O48" s="378">
        <f t="shared" si="10"/>
        <v>0</v>
      </c>
      <c r="P48" s="379"/>
      <c r="Q48" s="380"/>
      <c r="R48" s="116"/>
      <c r="S48" s="117"/>
      <c r="T48" s="117"/>
    </row>
    <row r="49" spans="1:20" s="15" customFormat="1" ht="15.75" thickBot="1" x14ac:dyDescent="0.3">
      <c r="A49" s="279" t="s">
        <v>30</v>
      </c>
      <c r="B49" s="280"/>
      <c r="C49" s="281" t="s">
        <v>31</v>
      </c>
      <c r="D49" s="282" t="str">
        <f>IF(MIN(D40:D48)&lt;1/1/2020,"",MIN(D40:D48))</f>
        <v/>
      </c>
      <c r="E49" s="282" t="str">
        <f>IF(MAX(E40:E48)&lt;1/1/2020,"",MAX(E40:E48))</f>
        <v/>
      </c>
      <c r="F49" s="307" t="str">
        <f>IF(D49="","Renseigner date de la facture",IF(E49="","Renseigner date d''acquittement (décaissement)",IF(OR(D49&lt;$D$5,D49&gt;$D$6),"Date de facture inéligible, cette dépense sera écartée",IF(AND(D49&gt;$D$6,D49&lt;=$D$6),"Justifier que la réalisation/réception/mise en service soit intervenue pendant la période d'exécution physique",IF(E49&gt;$D$6,"Acquittement hors date d'éligiblité, cette dépense sera écartée",IF(E49&lt;D49,"Justifier pour l'acquittement est intervenu avant la facture",""))))))</f>
        <v>Renseigner date de la facture</v>
      </c>
      <c r="G49" s="280"/>
      <c r="H49" s="283"/>
      <c r="I49" s="284"/>
      <c r="J49" s="285">
        <f t="shared" ref="J49:K49" si="16">SUM(J40:J48)</f>
        <v>0</v>
      </c>
      <c r="K49" s="286">
        <f t="shared" si="16"/>
        <v>0</v>
      </c>
      <c r="L49" s="287">
        <f>SUM(L40:L48)</f>
        <v>0</v>
      </c>
      <c r="M49" s="308"/>
      <c r="N49" s="339">
        <f>SUM(N40:N48)</f>
        <v>0</v>
      </c>
      <c r="O49" s="283">
        <f>SUM(O40:O48)</f>
        <v>0</v>
      </c>
      <c r="P49" s="289"/>
      <c r="Q49" s="290"/>
      <c r="R49" s="114"/>
      <c r="S49" s="115"/>
      <c r="T49" s="115"/>
    </row>
    <row r="50" spans="1:20" ht="51.75" thickBot="1" x14ac:dyDescent="0.25">
      <c r="A50" s="301" t="s">
        <v>32</v>
      </c>
      <c r="B50" s="302" t="s">
        <v>33</v>
      </c>
      <c r="C50" s="302" t="s">
        <v>34</v>
      </c>
      <c r="D50" s="302" t="s">
        <v>59</v>
      </c>
      <c r="E50" s="302" t="s">
        <v>60</v>
      </c>
      <c r="F50" s="302" t="s">
        <v>20</v>
      </c>
      <c r="G50" s="302" t="s">
        <v>61</v>
      </c>
      <c r="H50" s="302" t="s">
        <v>62</v>
      </c>
      <c r="I50" s="302" t="s">
        <v>63</v>
      </c>
      <c r="J50" s="303" t="s">
        <v>21</v>
      </c>
      <c r="K50" s="304" t="s">
        <v>35</v>
      </c>
      <c r="L50" s="305" t="s">
        <v>22</v>
      </c>
      <c r="M50" s="306" t="s">
        <v>36</v>
      </c>
      <c r="N50" s="334" t="s">
        <v>23</v>
      </c>
      <c r="O50" s="335" t="s">
        <v>24</v>
      </c>
      <c r="P50" s="274" t="s">
        <v>25</v>
      </c>
      <c r="Q50" s="275" t="s">
        <v>26</v>
      </c>
      <c r="R50" s="111"/>
    </row>
    <row r="51" spans="1:20" s="15" customFormat="1" ht="24" thickBot="1" x14ac:dyDescent="0.3">
      <c r="A51" s="57" t="s">
        <v>27</v>
      </c>
      <c r="B51" s="81" t="s">
        <v>67</v>
      </c>
      <c r="C51" s="86"/>
      <c r="D51" s="87"/>
      <c r="E51" s="87"/>
      <c r="F51" s="87"/>
      <c r="G51" s="87"/>
      <c r="H51" s="87"/>
      <c r="I51" s="87"/>
      <c r="J51" s="87"/>
      <c r="K51" s="86"/>
      <c r="L51" s="87"/>
      <c r="M51" s="87"/>
      <c r="N51" s="330"/>
      <c r="O51" s="331"/>
      <c r="P51" s="88"/>
      <c r="Q51" s="89"/>
      <c r="R51" s="114"/>
      <c r="S51" s="115"/>
      <c r="T51" s="115"/>
    </row>
    <row r="52" spans="1:20" s="15" customFormat="1" ht="18.75" thickBot="1" x14ac:dyDescent="0.3">
      <c r="A52" s="57" t="s">
        <v>28</v>
      </c>
      <c r="B52" s="81" t="s">
        <v>68</v>
      </c>
      <c r="C52" s="97" t="s">
        <v>39</v>
      </c>
      <c r="D52" s="98" t="s">
        <v>40</v>
      </c>
      <c r="E52" s="98" t="s">
        <v>41</v>
      </c>
      <c r="F52" s="98" t="s">
        <v>42</v>
      </c>
      <c r="G52" s="98" t="s">
        <v>43</v>
      </c>
      <c r="H52" s="98" t="s">
        <v>44</v>
      </c>
      <c r="I52" s="98" t="s">
        <v>45</v>
      </c>
      <c r="J52" s="98" t="s">
        <v>46</v>
      </c>
      <c r="K52" s="97" t="s">
        <v>47</v>
      </c>
      <c r="L52" s="98" t="s">
        <v>48</v>
      </c>
      <c r="M52" s="98" t="s">
        <v>49</v>
      </c>
      <c r="N52" s="336" t="s">
        <v>50</v>
      </c>
      <c r="O52" s="337" t="s">
        <v>51</v>
      </c>
      <c r="P52" s="105" t="s">
        <v>52</v>
      </c>
      <c r="Q52" s="106" t="s">
        <v>53</v>
      </c>
      <c r="R52" s="114"/>
      <c r="S52" s="115"/>
      <c r="T52" s="115"/>
    </row>
    <row r="53" spans="1:20" s="16" customFormat="1" x14ac:dyDescent="0.2">
      <c r="A53" s="58"/>
      <c r="B53" s="48"/>
      <c r="C53" s="48"/>
      <c r="D53" s="180"/>
      <c r="E53" s="181"/>
      <c r="F53" s="46" t="str">
        <f>IF(A53="","",IF(D53="","Renseigner date de la facture",IF(E53="","Renseigner date d''acquittement (décaissement)",IF(OR(D53&lt;$D$5,D53&gt;$D$6),"Date de facture inéligible, cette dépense sera écartée",IF(AND(D53&gt;$D$5,E53&gt;=$D$6),"Justifier que la réalisation/réception/mise en service soit intervenue pendant la période d'exécution physique",IF(E53&gt;$D$6,"Acquittement hors date d'éligiblité, cette dépense sera écartée",IF(E53&lt;D53,"Justifier pour l'acquittement est intervenu avant la facture","")))))))</f>
        <v/>
      </c>
      <c r="G53" s="277"/>
      <c r="H53" s="51"/>
      <c r="I53" s="51"/>
      <c r="J53" s="101">
        <f t="shared" ref="J53:J60" si="17">ROUND(SUM(H53+I53),2)</f>
        <v>0</v>
      </c>
      <c r="K53" s="182"/>
      <c r="L53" s="176">
        <f>ROUND(J53-K53,2)</f>
        <v>0</v>
      </c>
      <c r="M53" s="60"/>
      <c r="N53" s="338"/>
      <c r="O53" s="333">
        <f t="shared" ref="O53:O60" si="18">ROUND(K53-N53,2)</f>
        <v>0</v>
      </c>
      <c r="P53" s="316"/>
      <c r="Q53" s="317"/>
      <c r="R53" s="118"/>
      <c r="S53" s="119"/>
      <c r="T53" s="119"/>
    </row>
    <row r="54" spans="1:20" s="16" customFormat="1" x14ac:dyDescent="0.2">
      <c r="A54" s="58"/>
      <c r="B54" s="49"/>
      <c r="C54" s="48"/>
      <c r="D54" s="50"/>
      <c r="E54" s="50"/>
      <c r="F54" s="54" t="str">
        <f>IF(A54="","",IF(D54="","Renseigner date de la facture",IF(E54="","Renseigner date d''acquittement (décaissement)",IF(OR(D54&lt;$D$5,D54&gt;$D$6),"Date de facture inéligible, cette dépense sera écartée",IF(AND(D54&gt;$D$5,E54&gt;=$D$6),"Justifier que la réalisation/réception/mise en service soit intervenue pendant la période d'exécution physique",IF(E54&gt;$D$6,"Acquittement hors date d'éligiblité, cette dépense sera écartée",IF(E54&lt;D54,"Justifier pour l'acquittement est intervenu avant la facture","")))))))</f>
        <v/>
      </c>
      <c r="G54" s="49"/>
      <c r="H54" s="51"/>
      <c r="I54" s="51"/>
      <c r="J54" s="101">
        <f t="shared" si="17"/>
        <v>0</v>
      </c>
      <c r="K54" s="103"/>
      <c r="L54" s="176">
        <f>ROUND(J54-K54,2)</f>
        <v>0</v>
      </c>
      <c r="M54" s="59"/>
      <c r="N54" s="338"/>
      <c r="O54" s="333">
        <f t="shared" si="18"/>
        <v>0</v>
      </c>
      <c r="P54" s="316"/>
      <c r="Q54" s="317"/>
      <c r="R54" s="118"/>
      <c r="S54" s="119"/>
      <c r="T54" s="119"/>
    </row>
    <row r="55" spans="1:20" s="16" customFormat="1" x14ac:dyDescent="0.2">
      <c r="A55" s="58"/>
      <c r="B55" s="49"/>
      <c r="C55" s="48"/>
      <c r="D55" s="50"/>
      <c r="E55" s="50"/>
      <c r="F55" s="54" t="str">
        <f t="shared" ref="F55:F57" si="19">IF(A55="","",IF(D55="","Renseigner date de la facture",IF(E55="","Renseigner date d''acquittement (décaissement)",IF(OR(D55&lt;$D$5,D55&gt;$D$6),"Date de facturation inéligible, cette dépense sera écartée",IF(AND(D55&gt;$D$5,E55&gt;=$D$6),"Justifier que la réalisation/réception/mise en service soit intervenue pendant la période d'exécution physique",IF(E55&gt;$D$6,"Acquittement hors date d'éligiblité, cette dépense sera écartée",IF(E55&lt;D55,"Justifier pour l'acquittement est intervenu avant la facturation","")))))))</f>
        <v/>
      </c>
      <c r="G55" s="49"/>
      <c r="H55" s="51"/>
      <c r="I55" s="51"/>
      <c r="J55" s="101">
        <f t="shared" ref="J55:J57" si="20">ROUND(SUM(H55+I55),2)</f>
        <v>0</v>
      </c>
      <c r="K55" s="103"/>
      <c r="L55" s="176">
        <f t="shared" ref="L55:L57" si="21">ROUND(J55-K55,2)</f>
        <v>0</v>
      </c>
      <c r="M55" s="59"/>
      <c r="N55" s="338"/>
      <c r="O55" s="333">
        <f t="shared" ref="O55:O57" si="22">ROUND(K55-N55,2)</f>
        <v>0</v>
      </c>
      <c r="P55" s="316"/>
      <c r="Q55" s="317"/>
      <c r="R55" s="118"/>
      <c r="S55" s="119"/>
      <c r="T55" s="119"/>
    </row>
    <row r="56" spans="1:20" s="16" customFormat="1" x14ac:dyDescent="0.2">
      <c r="A56" s="58"/>
      <c r="B56" s="49"/>
      <c r="C56" s="48"/>
      <c r="D56" s="50"/>
      <c r="E56" s="50"/>
      <c r="F56" s="54" t="str">
        <f t="shared" si="19"/>
        <v/>
      </c>
      <c r="G56" s="49"/>
      <c r="H56" s="51"/>
      <c r="I56" s="51"/>
      <c r="J56" s="101">
        <f t="shared" si="20"/>
        <v>0</v>
      </c>
      <c r="K56" s="103"/>
      <c r="L56" s="176">
        <f t="shared" si="21"/>
        <v>0</v>
      </c>
      <c r="M56" s="59"/>
      <c r="N56" s="338"/>
      <c r="O56" s="333">
        <f t="shared" si="22"/>
        <v>0</v>
      </c>
      <c r="P56" s="316"/>
      <c r="Q56" s="317"/>
      <c r="R56" s="118"/>
      <c r="S56" s="119"/>
      <c r="T56" s="119"/>
    </row>
    <row r="57" spans="1:20" s="16" customFormat="1" x14ac:dyDescent="0.2">
      <c r="A57" s="58"/>
      <c r="B57" s="49"/>
      <c r="C57" s="48"/>
      <c r="D57" s="50"/>
      <c r="E57" s="50"/>
      <c r="F57" s="54" t="str">
        <f t="shared" si="19"/>
        <v/>
      </c>
      <c r="G57" s="49"/>
      <c r="H57" s="51"/>
      <c r="I57" s="51"/>
      <c r="J57" s="101">
        <f t="shared" si="20"/>
        <v>0</v>
      </c>
      <c r="K57" s="103"/>
      <c r="L57" s="176">
        <f t="shared" si="21"/>
        <v>0</v>
      </c>
      <c r="M57" s="59"/>
      <c r="N57" s="338"/>
      <c r="O57" s="333">
        <f t="shared" si="22"/>
        <v>0</v>
      </c>
      <c r="P57" s="316"/>
      <c r="Q57" s="317"/>
      <c r="R57" s="118"/>
      <c r="S57" s="119"/>
      <c r="T57" s="119"/>
    </row>
    <row r="58" spans="1:20" s="17" customFormat="1" x14ac:dyDescent="0.25">
      <c r="A58" s="58"/>
      <c r="B58" s="49"/>
      <c r="C58" s="48"/>
      <c r="D58" s="50"/>
      <c r="E58" s="50"/>
      <c r="F58" s="54" t="str">
        <f>IF(A58="","",IF(D58="","Renseigner date de la facture",IF(E58="","Renseigner date d''acquittement (décaissement)",IF(OR(D58&lt;$D$5,D58&gt;$D$6),"Date de facture inéligible, cette dépense sera écartée",IF(AND(D58&gt;$D$5,E58&gt;=$D$6),"Justifier que la réalisation/réception/mise en service soit intervenue pendant la période d'exécution physique",IF(E58&gt;$D$6,"Acquittement hors date d'éligiblité, cette dépense sera écartée",IF(E58&lt;D58,"Justifier pour l'acquittement est intervenu avant la facture","")))))))</f>
        <v/>
      </c>
      <c r="G58" s="49"/>
      <c r="H58" s="51"/>
      <c r="I58" s="51"/>
      <c r="J58" s="101">
        <f>ROUND(SUM(H58+I58),2)</f>
        <v>0</v>
      </c>
      <c r="K58" s="103"/>
      <c r="L58" s="176">
        <f>ROUND(J58-K58,2)</f>
        <v>0</v>
      </c>
      <c r="M58" s="59"/>
      <c r="N58" s="338"/>
      <c r="O58" s="333">
        <f t="shared" si="18"/>
        <v>0</v>
      </c>
      <c r="P58" s="316"/>
      <c r="Q58" s="317"/>
      <c r="R58" s="116"/>
      <c r="S58" s="117"/>
      <c r="T58" s="117"/>
    </row>
    <row r="59" spans="1:20" s="15" customFormat="1" ht="15" x14ac:dyDescent="0.25">
      <c r="A59" s="58"/>
      <c r="B59" s="49"/>
      <c r="C59" s="48"/>
      <c r="D59" s="50"/>
      <c r="E59" s="50"/>
      <c r="F59" s="54" t="str">
        <f>IF(A59="","",IF(D59="","Renseigner date de la facture",IF(E59="","Renseigner date d''acquittement (décaissement)",IF(OR(D59&lt;$D$5,D59&gt;$D$6),"Date de facture inéligible, cette dépense sera écartée",IF(AND(D59&gt;$D$5,E59&gt;=$D$6),"Justifier que la réalisation/réception/mise en service soit intervenue pendant la période d'exécution physique",IF(E59&gt;$D$6,"Acquittement hors date d'éligiblité, cette dépense sera écartée",IF(E59&lt;D59,"Justifier pour l'acquittement est intervenu avant la facture","")))))))</f>
        <v/>
      </c>
      <c r="G59" s="49"/>
      <c r="H59" s="51"/>
      <c r="I59" s="51"/>
      <c r="J59" s="101">
        <f>ROUND(SUM(H59+I59),2)</f>
        <v>0</v>
      </c>
      <c r="K59" s="103"/>
      <c r="L59" s="176">
        <f>ROUND(J59-K59,2)</f>
        <v>0</v>
      </c>
      <c r="M59" s="59"/>
      <c r="N59" s="338"/>
      <c r="O59" s="333">
        <f t="shared" si="18"/>
        <v>0</v>
      </c>
      <c r="P59" s="316"/>
      <c r="Q59" s="317"/>
      <c r="R59" s="114"/>
      <c r="S59" s="115"/>
      <c r="T59" s="115"/>
    </row>
    <row r="60" spans="1:20" s="15" customFormat="1" ht="15.75" thickBot="1" x14ac:dyDescent="0.3">
      <c r="A60" s="291" t="s">
        <v>58</v>
      </c>
      <c r="B60" s="292"/>
      <c r="C60" s="292"/>
      <c r="D60" s="293"/>
      <c r="E60" s="293"/>
      <c r="F60" s="294" t="str">
        <f>IF(A60="","",IF(D60="","Renseigner date de la facture",IF(E60="","Renseigner date d''acquittement (décaissement)",IF(OR(D60&lt;$D$5,D60&gt;$D$6),"Date de facture inéligible, cette dépense sera écartée",IF(AND(D60&gt;$D$5,E60&gt;=$D$6),"Justifier que la réalisation/réception/mise en service soit intervenue pendant la période d'exécution physique",IF(E60&gt;$D$6,"Acquittement hors date d'éligiblité, cette dépense sera écartée",IF(E60&lt;D60,"Justifier pour l'acquittement est intervenu avant la facture","")))))))</f>
        <v>Renseigner date de la facture</v>
      </c>
      <c r="G60" s="295"/>
      <c r="H60" s="296"/>
      <c r="I60" s="296"/>
      <c r="J60" s="297">
        <f t="shared" si="17"/>
        <v>0</v>
      </c>
      <c r="K60" s="298"/>
      <c r="L60" s="297">
        <f t="shared" ref="L60" si="23">ROUND(J60-K60,2)</f>
        <v>0</v>
      </c>
      <c r="M60" s="300"/>
      <c r="N60" s="377"/>
      <c r="O60" s="378">
        <f t="shared" si="18"/>
        <v>0</v>
      </c>
      <c r="P60" s="379"/>
      <c r="Q60" s="380"/>
      <c r="R60" s="114"/>
      <c r="S60" s="115"/>
      <c r="T60" s="115"/>
    </row>
    <row r="61" spans="1:20" s="15" customFormat="1" ht="15.75" thickBot="1" x14ac:dyDescent="0.3">
      <c r="A61" s="279" t="s">
        <v>30</v>
      </c>
      <c r="B61" s="280"/>
      <c r="C61" s="281" t="s">
        <v>31</v>
      </c>
      <c r="D61" s="282" t="str">
        <f>IF(MIN(D53:D60)&lt;1/1/2020,"",MIN(D53:D60))</f>
        <v/>
      </c>
      <c r="E61" s="282" t="str">
        <f>IF(MAX(E53:E60)&lt;1/1/2020,"",MAX(E53:E60))</f>
        <v/>
      </c>
      <c r="F61" s="307" t="str">
        <f>IF(D61="","Renseigner date de la facture",IF(E61="","Renseigner date d''acquittement (décaissement)",IF(OR(D61&lt;$D$5,D61&gt;$D$6),"Date de facture inéligible, cette dépense sera écartée",IF(AND(D61&gt;$D$6,D61&lt;=$D$6),"Justifier que la réalisation/réception/mise en service soit intervenue pendant la période d'exécution physique",IF(E61&gt;$D$6,"Acquittement hors date d'éligiblité, cette dépense sera écartée",IF(E61&lt;D61,"Justifier pour l'acquittement est intervenu avant la facture",""))))))</f>
        <v>Renseigner date de la facture</v>
      </c>
      <c r="G61" s="280"/>
      <c r="H61" s="283"/>
      <c r="I61" s="284"/>
      <c r="J61" s="285">
        <f>SUM(J53:J60)</f>
        <v>0</v>
      </c>
      <c r="K61" s="286">
        <f>SUM(K53:K60)</f>
        <v>0</v>
      </c>
      <c r="L61" s="287">
        <f>SUM(L53:L60)</f>
        <v>0</v>
      </c>
      <c r="M61" s="308"/>
      <c r="N61" s="339">
        <f>SUM(N53:N60)</f>
        <v>0</v>
      </c>
      <c r="O61" s="283">
        <f>SUM(O53:O60)</f>
        <v>0</v>
      </c>
      <c r="P61" s="289"/>
      <c r="Q61" s="290"/>
      <c r="R61" s="114"/>
      <c r="S61" s="115"/>
      <c r="T61" s="115"/>
    </row>
    <row r="62" spans="1:20" ht="51.75" thickBot="1" x14ac:dyDescent="0.25">
      <c r="A62" s="301" t="s">
        <v>32</v>
      </c>
      <c r="B62" s="302" t="s">
        <v>33</v>
      </c>
      <c r="C62" s="302" t="s">
        <v>34</v>
      </c>
      <c r="D62" s="302" t="s">
        <v>59</v>
      </c>
      <c r="E62" s="302" t="s">
        <v>60</v>
      </c>
      <c r="F62" s="302" t="s">
        <v>20</v>
      </c>
      <c r="G62" s="302" t="s">
        <v>61</v>
      </c>
      <c r="H62" s="302" t="s">
        <v>62</v>
      </c>
      <c r="I62" s="302" t="s">
        <v>63</v>
      </c>
      <c r="J62" s="303" t="s">
        <v>21</v>
      </c>
      <c r="K62" s="304" t="s">
        <v>35</v>
      </c>
      <c r="L62" s="305" t="s">
        <v>22</v>
      </c>
      <c r="M62" s="306" t="s">
        <v>36</v>
      </c>
      <c r="N62" s="334" t="s">
        <v>23</v>
      </c>
      <c r="O62" s="335" t="s">
        <v>24</v>
      </c>
      <c r="P62" s="274" t="s">
        <v>25</v>
      </c>
      <c r="Q62" s="275" t="s">
        <v>26</v>
      </c>
      <c r="R62" s="111"/>
    </row>
    <row r="63" spans="1:20" s="15" customFormat="1" ht="24" thickBot="1" x14ac:dyDescent="0.3">
      <c r="A63" s="57" t="s">
        <v>27</v>
      </c>
      <c r="B63" s="81" t="s">
        <v>69</v>
      </c>
      <c r="C63" s="86"/>
      <c r="D63" s="87"/>
      <c r="E63" s="87"/>
      <c r="F63" s="87"/>
      <c r="G63" s="87"/>
      <c r="H63" s="87"/>
      <c r="I63" s="87"/>
      <c r="J63" s="87"/>
      <c r="K63" s="86"/>
      <c r="L63" s="87"/>
      <c r="M63" s="87"/>
      <c r="N63" s="330"/>
      <c r="O63" s="331"/>
      <c r="P63" s="88"/>
      <c r="Q63" s="89"/>
      <c r="R63" s="114"/>
      <c r="S63" s="115"/>
      <c r="T63" s="115"/>
    </row>
    <row r="64" spans="1:20" s="15" customFormat="1" ht="18.75" thickBot="1" x14ac:dyDescent="0.3">
      <c r="A64" s="57" t="s">
        <v>28</v>
      </c>
      <c r="B64" s="81" t="s">
        <v>68</v>
      </c>
      <c r="C64" s="97" t="s">
        <v>39</v>
      </c>
      <c r="D64" s="98" t="s">
        <v>40</v>
      </c>
      <c r="E64" s="98" t="s">
        <v>41</v>
      </c>
      <c r="F64" s="98" t="s">
        <v>42</v>
      </c>
      <c r="G64" s="98" t="s">
        <v>43</v>
      </c>
      <c r="H64" s="98" t="s">
        <v>44</v>
      </c>
      <c r="I64" s="98" t="s">
        <v>45</v>
      </c>
      <c r="J64" s="98" t="s">
        <v>46</v>
      </c>
      <c r="K64" s="97" t="s">
        <v>47</v>
      </c>
      <c r="L64" s="98" t="s">
        <v>48</v>
      </c>
      <c r="M64" s="98" t="s">
        <v>49</v>
      </c>
      <c r="N64" s="336" t="s">
        <v>50</v>
      </c>
      <c r="O64" s="337" t="s">
        <v>51</v>
      </c>
      <c r="P64" s="105" t="s">
        <v>52</v>
      </c>
      <c r="Q64" s="106" t="s">
        <v>53</v>
      </c>
      <c r="R64" s="114"/>
      <c r="S64" s="115"/>
      <c r="T64" s="115"/>
    </row>
    <row r="65" spans="1:23" x14ac:dyDescent="0.2">
      <c r="A65" s="58"/>
      <c r="B65" s="48"/>
      <c r="C65" s="48"/>
      <c r="D65" s="180"/>
      <c r="E65" s="181"/>
      <c r="F65" s="46" t="str">
        <f>IF(A65="","",IF(D65="","Renseigner date de la facture",IF(E65="","Renseigner date d''acquittement (décaissement)",IF(OR(D65&lt;$D$5,D65&gt;$D$6),"Date de facture inéligible, cette dépense sera écartée",IF(AND(D65&gt;$D$5,E65&gt;=$D$6),"Justifier que la réalisation/réception/mise en service soit intervenue pendant la période d'exécution physique",IF(E65&gt;$D$6,"Acquittement hors date d'éligiblité, cette dépense sera écartée",IF(E65&lt;D65,"Justifier pour l'acquittement est intervenu avant la facture","")))))))</f>
        <v/>
      </c>
      <c r="G65" s="277"/>
      <c r="H65" s="51"/>
      <c r="I65" s="51"/>
      <c r="J65" s="101">
        <f t="shared" ref="J65:J72" si="24">ROUND(SUM(H65+I65),2)</f>
        <v>0</v>
      </c>
      <c r="K65" s="182"/>
      <c r="L65" s="47">
        <f>ROUND(J65-K65,2)</f>
        <v>0</v>
      </c>
      <c r="M65" s="60"/>
      <c r="N65" s="338"/>
      <c r="O65" s="333">
        <f t="shared" ref="O65:O72" si="25">ROUND(K65-N65,2)</f>
        <v>0</v>
      </c>
      <c r="P65" s="316"/>
      <c r="Q65" s="317"/>
      <c r="R65" s="120"/>
      <c r="S65" s="121"/>
      <c r="T65" s="121"/>
      <c r="U65" s="18"/>
      <c r="V65" s="18"/>
      <c r="W65" s="18"/>
    </row>
    <row r="66" spans="1:23" x14ac:dyDescent="0.2">
      <c r="A66" s="58"/>
      <c r="B66" s="49"/>
      <c r="C66" s="48"/>
      <c r="D66" s="50"/>
      <c r="E66" s="53"/>
      <c r="F66" s="54" t="str">
        <f>IF(A66="","",IF(D66="","Renseigner date de la facture",IF(E66="","Renseigner date d''acquittement (décaissement)",IF(OR(D66&lt;$D$5,D66&gt;$D$6),"Date de facture inéligible, cette dépense sera écartée",IF(AND(D66&gt;$D$5,E66&gt;=$D$6),"Justifier que la réalisation/réception/mise en service soit intervenue pendant la période d'exécution physique",IF(E66&gt;$D$6,"Acquittement hors date d'éligiblité, cette dépense sera écartée",IF(E66&lt;D66,"Justifier pour l'acquittement est intervenu avant la facture","")))))))</f>
        <v/>
      </c>
      <c r="G66" s="278"/>
      <c r="H66" s="51"/>
      <c r="I66" s="51"/>
      <c r="J66" s="101">
        <f t="shared" si="24"/>
        <v>0</v>
      </c>
      <c r="K66" s="103"/>
      <c r="L66" s="47">
        <f>ROUND(J66-K66,2)</f>
        <v>0</v>
      </c>
      <c r="M66" s="60"/>
      <c r="N66" s="338"/>
      <c r="O66" s="333">
        <f t="shared" si="25"/>
        <v>0</v>
      </c>
      <c r="P66" s="316"/>
      <c r="Q66" s="317"/>
      <c r="R66" s="120"/>
      <c r="S66" s="121"/>
      <c r="T66" s="121"/>
      <c r="U66" s="18"/>
      <c r="V66" s="18"/>
      <c r="W66" s="18"/>
    </row>
    <row r="67" spans="1:23" x14ac:dyDescent="0.2">
      <c r="A67" s="58"/>
      <c r="B67" s="49"/>
      <c r="C67" s="48"/>
      <c r="D67" s="50"/>
      <c r="E67" s="53"/>
      <c r="F67" s="54" t="str">
        <f t="shared" ref="F67:F69" si="26">IF(A67="","",IF(D67="","Renseigner date de la facture",IF(E67="","Renseigner date d''acquittement (décaissement)",IF(OR(D67&lt;$D$5,D67&gt;$D$6),"Date de facturation inéligible, cette dépense sera écartée",IF(AND(D67&gt;$D$5,E67&gt;=$D$6),"Justifier que la réalisation/réception/mise en service soit intervenue pendant la période d'exécution physique",IF(E67&gt;$D$6,"Acquittement hors date d'éligiblité, cette dépense sera écartée",IF(E67&lt;D67,"Justifier pour l'acquittement est intervenu avant la facturation","")))))))</f>
        <v/>
      </c>
      <c r="G67" s="278"/>
      <c r="H67" s="51"/>
      <c r="I67" s="51"/>
      <c r="J67" s="101">
        <f t="shared" ref="J67:J69" si="27">ROUND(SUM(H67+I67),2)</f>
        <v>0</v>
      </c>
      <c r="K67" s="103"/>
      <c r="L67" s="47">
        <f t="shared" ref="L67:L69" si="28">ROUND(J67-K67,2)</f>
        <v>0</v>
      </c>
      <c r="M67" s="60"/>
      <c r="N67" s="338"/>
      <c r="O67" s="333">
        <f t="shared" ref="O67:O69" si="29">ROUND(K67-N67,2)</f>
        <v>0</v>
      </c>
      <c r="P67" s="316"/>
      <c r="Q67" s="317"/>
      <c r="R67" s="120"/>
      <c r="S67" s="121"/>
      <c r="T67" s="121"/>
      <c r="U67" s="18"/>
      <c r="V67" s="18"/>
      <c r="W67" s="18"/>
    </row>
    <row r="68" spans="1:23" x14ac:dyDescent="0.2">
      <c r="A68" s="58"/>
      <c r="B68" s="49"/>
      <c r="C68" s="48"/>
      <c r="D68" s="50"/>
      <c r="E68" s="53"/>
      <c r="F68" s="54" t="str">
        <f t="shared" si="26"/>
        <v/>
      </c>
      <c r="G68" s="278"/>
      <c r="H68" s="51"/>
      <c r="I68" s="51"/>
      <c r="J68" s="101">
        <f t="shared" si="27"/>
        <v>0</v>
      </c>
      <c r="K68" s="103"/>
      <c r="L68" s="47">
        <f t="shared" si="28"/>
        <v>0</v>
      </c>
      <c r="M68" s="60"/>
      <c r="N68" s="338"/>
      <c r="O68" s="333">
        <f t="shared" si="29"/>
        <v>0</v>
      </c>
      <c r="P68" s="316"/>
      <c r="Q68" s="317"/>
      <c r="R68" s="120"/>
      <c r="S68" s="121"/>
      <c r="T68" s="121"/>
      <c r="U68" s="18"/>
      <c r="V68" s="18"/>
      <c r="W68" s="18"/>
    </row>
    <row r="69" spans="1:23" x14ac:dyDescent="0.2">
      <c r="A69" s="58"/>
      <c r="B69" s="49"/>
      <c r="C69" s="48"/>
      <c r="D69" s="50"/>
      <c r="E69" s="53"/>
      <c r="F69" s="54" t="str">
        <f t="shared" si="26"/>
        <v/>
      </c>
      <c r="G69" s="278"/>
      <c r="H69" s="51"/>
      <c r="I69" s="51"/>
      <c r="J69" s="101">
        <f t="shared" si="27"/>
        <v>0</v>
      </c>
      <c r="K69" s="103"/>
      <c r="L69" s="47">
        <f t="shared" si="28"/>
        <v>0</v>
      </c>
      <c r="M69" s="60"/>
      <c r="N69" s="338"/>
      <c r="O69" s="333">
        <f t="shared" si="29"/>
        <v>0</v>
      </c>
      <c r="P69" s="316"/>
      <c r="Q69" s="317"/>
      <c r="R69" s="120"/>
      <c r="S69" s="121"/>
      <c r="T69" s="121"/>
      <c r="U69" s="18"/>
      <c r="V69" s="18"/>
      <c r="W69" s="18"/>
    </row>
    <row r="70" spans="1:23" x14ac:dyDescent="0.2">
      <c r="A70" s="58"/>
      <c r="B70" s="49"/>
      <c r="C70" s="48"/>
      <c r="D70" s="50"/>
      <c r="E70" s="50"/>
      <c r="F70" s="54" t="str">
        <f>IF(A70="","",IF(D70="","Renseigner date de la facture",IF(E70="","Renseigner date d''acquittement (décaissement)",IF(OR(D70&lt;$D$5,D70&gt;$D$6),"Date de facture inéligible, cette dépense sera écartée",IF(AND(D70&gt;$D$5,E70&gt;=$D$6),"Justifier que la réalisation/réception/mise en service soit intervenue pendant la période d'exécution physique",IF(E70&gt;$D$6,"Acquittement hors date d'éligiblité, cette dépense sera écartée",IF(E70&lt;D70,"Justifier pour l'acquittement est intervenu avant la facture","")))))))</f>
        <v/>
      </c>
      <c r="G70" s="49"/>
      <c r="H70" s="51"/>
      <c r="I70" s="51"/>
      <c r="J70" s="101">
        <f>ROUND(SUM(H70+I70),2)</f>
        <v>0</v>
      </c>
      <c r="K70" s="103"/>
      <c r="L70" s="47">
        <f>ROUND(J70-K70,2)</f>
        <v>0</v>
      </c>
      <c r="M70" s="59"/>
      <c r="N70" s="338"/>
      <c r="O70" s="333">
        <f t="shared" si="25"/>
        <v>0</v>
      </c>
      <c r="P70" s="316"/>
      <c r="Q70" s="317"/>
      <c r="R70" s="120"/>
      <c r="S70" s="121"/>
      <c r="T70" s="121"/>
      <c r="U70" s="18"/>
      <c r="V70" s="18"/>
      <c r="W70" s="18"/>
    </row>
    <row r="71" spans="1:23" x14ac:dyDescent="0.2">
      <c r="A71" s="58"/>
      <c r="B71" s="49"/>
      <c r="C71" s="48"/>
      <c r="D71" s="50"/>
      <c r="E71" s="50"/>
      <c r="F71" s="54" t="str">
        <f>IF(A71="","",IF(D71="","Renseigner date de la facture",IF(E71="","Renseigner date d''acquittement (décaissement)",IF(OR(D71&lt;$D$5,D71&gt;$D$6),"Date de facture inéligible, cette dépense sera écartée",IF(AND(D71&gt;$D$5,E71&gt;=$D$6),"Justifier que la réalisation/réception/mise en service soit intervenue pendant la période d'exécution physique",IF(E71&gt;$D$6,"Acquittement hors date d'éligiblité, cette dépense sera écartée",IF(E71&lt;D71,"Justifier pour l'acquittement est intervenu avant la facture","")))))))</f>
        <v/>
      </c>
      <c r="G71" s="49"/>
      <c r="H71" s="51"/>
      <c r="I71" s="51"/>
      <c r="J71" s="101">
        <f>ROUND(SUM(H71+I71),2)</f>
        <v>0</v>
      </c>
      <c r="K71" s="103"/>
      <c r="L71" s="47">
        <f>ROUND(J71-K71,2)</f>
        <v>0</v>
      </c>
      <c r="M71" s="59"/>
      <c r="N71" s="338"/>
      <c r="O71" s="333">
        <f t="shared" si="25"/>
        <v>0</v>
      </c>
      <c r="P71" s="316"/>
      <c r="Q71" s="317"/>
      <c r="R71" s="120"/>
      <c r="S71" s="121"/>
      <c r="T71" s="121"/>
      <c r="U71" s="18"/>
      <c r="V71" s="18"/>
      <c r="W71" s="18"/>
    </row>
    <row r="72" spans="1:23" ht="15" thickBot="1" x14ac:dyDescent="0.25">
      <c r="A72" s="291" t="s">
        <v>58</v>
      </c>
      <c r="B72" s="292"/>
      <c r="C72" s="292"/>
      <c r="D72" s="293"/>
      <c r="E72" s="293"/>
      <c r="F72" s="294" t="str">
        <f>IF(A72="","",IF(D72="","Renseigner date de la facture",IF(E72="","Renseigner date d''acquittement (décaissement)",IF(OR(D72&lt;$D$5,D72&gt;$D$6),"Date de facture inéligible, cette dépense sera écartée",IF(AND(D72&gt;$D$5,E72&gt;=$D$6),"Justifier que la réalisation/réception/mise en service soit intervenue pendant la période d'exécution physique",IF(E72&gt;$D$6,"Acquittement hors date d'éligiblité, cette dépense sera écartée",IF(E72&lt;D72,"Justifier pour l'acquittement est intervenu avant la facture","")))))))</f>
        <v>Renseigner date de la facture</v>
      </c>
      <c r="G72" s="295"/>
      <c r="H72" s="296"/>
      <c r="I72" s="296"/>
      <c r="J72" s="297">
        <f t="shared" si="24"/>
        <v>0</v>
      </c>
      <c r="K72" s="309"/>
      <c r="L72" s="297">
        <f t="shared" ref="L72" si="30">ROUND(J72-K72,2)</f>
        <v>0</v>
      </c>
      <c r="M72" s="300"/>
      <c r="N72" s="377"/>
      <c r="O72" s="378">
        <f t="shared" si="25"/>
        <v>0</v>
      </c>
      <c r="P72" s="379"/>
      <c r="Q72" s="380"/>
      <c r="R72" s="122"/>
      <c r="S72" s="123"/>
      <c r="T72" s="123"/>
      <c r="U72" s="18"/>
      <c r="V72" s="18"/>
      <c r="W72" s="18"/>
    </row>
    <row r="73" spans="1:23" ht="15" thickBot="1" x14ac:dyDescent="0.25">
      <c r="A73" s="279" t="s">
        <v>30</v>
      </c>
      <c r="B73" s="280"/>
      <c r="C73" s="281" t="s">
        <v>31</v>
      </c>
      <c r="D73" s="282" t="str">
        <f>IF(MIN(D65:D72)&lt;1/1/2020,"",MIN(D65:D72))</f>
        <v/>
      </c>
      <c r="E73" s="282" t="str">
        <f>IF(MAX(E65:E72)&lt;1/1/2020,"",MAX(E65:E72))</f>
        <v/>
      </c>
      <c r="F73" s="307" t="str">
        <f>IF(D73="","Renseigner date de la facture",IF(E73="","Renseigner date d''acquittement (décaissement)",IF(OR(D73&lt;$D$5,D73&gt;$D$6),"Date de facture inéligible, cette dépense sera écartée",IF(AND(D73&gt;$D$6,D73&lt;=$D$6),"Justifier que la réalisation/réception/mise en service soit intervenue pendant la période d'exécution physique",IF(E73&gt;$D$6,"Acquittement hors date d'éligiblité, cette dépense sera écartée",IF(E73&lt;D73,"Justifier pour l'acquittement est intervenu avant la facture",""))))))</f>
        <v>Renseigner date de la facture</v>
      </c>
      <c r="G73" s="280"/>
      <c r="H73" s="283"/>
      <c r="I73" s="284"/>
      <c r="J73" s="285">
        <f>SUM(J65:J72)</f>
        <v>0</v>
      </c>
      <c r="K73" s="286">
        <f t="shared" ref="K73:L73" si="31">SUM(K65:K72)</f>
        <v>0</v>
      </c>
      <c r="L73" s="287">
        <f t="shared" si="31"/>
        <v>0</v>
      </c>
      <c r="M73" s="308"/>
      <c r="N73" s="339">
        <f>SUM(N65:N72)</f>
        <v>0</v>
      </c>
      <c r="O73" s="283">
        <f>SUM(O65:O72)</f>
        <v>0</v>
      </c>
      <c r="P73" s="289"/>
      <c r="Q73" s="290"/>
      <c r="R73" s="122"/>
      <c r="S73" s="123"/>
      <c r="T73" s="123"/>
      <c r="U73" s="18"/>
      <c r="V73" s="18"/>
      <c r="W73" s="18"/>
    </row>
    <row r="74" spans="1:23" ht="16.5" thickBot="1" x14ac:dyDescent="0.25">
      <c r="A74" s="78"/>
      <c r="B74" s="74"/>
      <c r="C74" s="74"/>
      <c r="D74" s="75"/>
      <c r="E74" s="75"/>
      <c r="F74" s="76"/>
      <c r="G74" s="74"/>
      <c r="H74" s="77"/>
      <c r="I74" s="79"/>
      <c r="J74" s="79" t="s">
        <v>236</v>
      </c>
      <c r="K74" s="255">
        <f>K73+K61+K49+K36</f>
        <v>0</v>
      </c>
      <c r="L74" s="219">
        <f>L73+L61+L49+L36</f>
        <v>0</v>
      </c>
      <c r="M74" s="104"/>
      <c r="N74" s="219">
        <f>N73+N61+N49+N36</f>
        <v>0</v>
      </c>
      <c r="O74" s="219">
        <f>O73+O61+O49+O36</f>
        <v>0</v>
      </c>
      <c r="P74" s="74"/>
      <c r="Q74" s="80"/>
      <c r="R74" s="111"/>
    </row>
    <row r="75" spans="1:23" ht="26.25" customHeight="1" thickBot="1" x14ac:dyDescent="0.25">
      <c r="A75" s="193" t="s">
        <v>135</v>
      </c>
      <c r="B75" s="202" t="s">
        <v>70</v>
      </c>
      <c r="C75" s="196"/>
      <c r="D75" s="197"/>
      <c r="E75" s="197"/>
      <c r="F75" s="197"/>
      <c r="G75" s="198"/>
      <c r="H75" s="407" t="s">
        <v>127</v>
      </c>
      <c r="I75" s="420" t="s">
        <v>128</v>
      </c>
      <c r="J75" s="209"/>
      <c r="K75" s="422" t="s">
        <v>131</v>
      </c>
      <c r="L75" s="381"/>
      <c r="M75" s="198"/>
      <c r="N75" s="424" t="s">
        <v>23</v>
      </c>
      <c r="O75" s="426" t="s">
        <v>24</v>
      </c>
      <c r="P75" s="428" t="s">
        <v>25</v>
      </c>
      <c r="Q75" s="430" t="s">
        <v>26</v>
      </c>
      <c r="R75" s="122"/>
      <c r="S75" s="123"/>
      <c r="T75" s="123"/>
      <c r="U75" s="18"/>
      <c r="V75" s="18"/>
      <c r="W75" s="18"/>
    </row>
    <row r="76" spans="1:23" ht="18.75" thickBot="1" x14ac:dyDescent="0.25">
      <c r="A76" s="194" t="s">
        <v>136</v>
      </c>
      <c r="B76" s="195" t="s">
        <v>125</v>
      </c>
      <c r="C76" s="199"/>
      <c r="D76" s="200"/>
      <c r="E76" s="200"/>
      <c r="F76" s="200"/>
      <c r="G76" s="201"/>
      <c r="H76" s="408"/>
      <c r="I76" s="421"/>
      <c r="J76" s="210"/>
      <c r="K76" s="423"/>
      <c r="L76" s="382"/>
      <c r="M76" s="212"/>
      <c r="N76" s="425"/>
      <c r="O76" s="427"/>
      <c r="P76" s="429"/>
      <c r="Q76" s="431"/>
      <c r="R76" s="111"/>
    </row>
    <row r="77" spans="1:23" ht="51" x14ac:dyDescent="0.2">
      <c r="A77" s="273" t="str">
        <f t="shared" ref="A77:A78" si="32">A13</f>
        <v>Taux forfaitaire des dépenses de personnel directes : 20% maximum des coûts directs autres que les frais de personnel (article 55.1 du Règlement (UE) 2021/1060)</v>
      </c>
      <c r="B77" s="263" t="str">
        <f>B13</f>
        <v>Liste déroulante</v>
      </c>
      <c r="C77" s="264" t="s">
        <v>29</v>
      </c>
      <c r="D77" s="265" t="s">
        <v>126</v>
      </c>
      <c r="E77" s="266" t="s">
        <v>126</v>
      </c>
      <c r="F77" s="225"/>
      <c r="G77" s="226"/>
      <c r="H77" s="268">
        <f>IF(B77="OUI",K74,0)</f>
        <v>0</v>
      </c>
      <c r="I77" s="267">
        <f t="shared" ref="I77:I78" si="33">C13</f>
        <v>0</v>
      </c>
      <c r="J77" s="210"/>
      <c r="K77" s="269">
        <f>IF(H77&gt;0,ROUND(I77*H77,2),0)</f>
        <v>0</v>
      </c>
      <c r="L77" s="382"/>
      <c r="M77" s="270"/>
      <c r="N77" s="310">
        <f>IF(B77="OUI",ROUND(K77,2)-O77,0)</f>
        <v>0</v>
      </c>
      <c r="O77" s="311">
        <f>IF(B77="OUI",ROUND(#REF!*I77,2),0)</f>
        <v>0</v>
      </c>
      <c r="P77" s="318"/>
      <c r="Q77" s="319"/>
      <c r="R77" s="110"/>
      <c r="S77" s="107"/>
      <c r="T77" s="107"/>
    </row>
    <row r="78" spans="1:23" ht="39" thickBot="1" x14ac:dyDescent="0.25">
      <c r="A78" s="273" t="str">
        <f t="shared" si="32"/>
        <v>Taux forfaitaire des coûts indirects: 7% maximum des frais directs éligibles (article 54.a du Règlement (UE) 2021/1060)</v>
      </c>
      <c r="B78" s="263" t="str">
        <f>B14</f>
        <v>Liste déroulante</v>
      </c>
      <c r="C78" s="264" t="s">
        <v>29</v>
      </c>
      <c r="D78" s="265" t="s">
        <v>126</v>
      </c>
      <c r="E78" s="266" t="s">
        <v>126</v>
      </c>
      <c r="F78" s="227"/>
      <c r="G78" s="80"/>
      <c r="H78" s="268">
        <f>IF(B78="OUI",(K74+K77),0)</f>
        <v>0</v>
      </c>
      <c r="I78" s="267">
        <f t="shared" si="33"/>
        <v>0</v>
      </c>
      <c r="J78" s="211"/>
      <c r="K78" s="269">
        <f>IF(H78&gt;0,ROUND(I78*H78,2),0)</f>
        <v>0</v>
      </c>
      <c r="L78" s="383"/>
      <c r="M78" s="270"/>
      <c r="N78" s="395">
        <f>IF(B78="OUI",ROUND(K78,2)-O78,0)</f>
        <v>0</v>
      </c>
      <c r="O78" s="396">
        <f>IF(B78="OUI",ROUND((O77+#REF!)*I78,2),0)</f>
        <v>0</v>
      </c>
      <c r="P78" s="320"/>
      <c r="Q78" s="321"/>
      <c r="R78" s="110"/>
      <c r="S78" s="107"/>
      <c r="T78" s="107"/>
    </row>
    <row r="79" spans="1:23" ht="21" thickBot="1" x14ac:dyDescent="0.25">
      <c r="A79" s="203"/>
      <c r="B79" s="204"/>
      <c r="C79" s="204"/>
      <c r="D79" s="204"/>
      <c r="E79" s="204"/>
      <c r="F79" s="204"/>
      <c r="G79" s="204"/>
      <c r="H79" s="204"/>
      <c r="I79" s="204"/>
      <c r="J79" s="313" t="s">
        <v>237</v>
      </c>
      <c r="K79" s="312">
        <f>SUM(K77:K78)+K74</f>
        <v>0</v>
      </c>
      <c r="L79" s="220">
        <f>L74</f>
        <v>0</v>
      </c>
      <c r="M79" s="394"/>
      <c r="N79" s="397">
        <f>SUM(N77:N78)+N74</f>
        <v>0</v>
      </c>
      <c r="O79" s="398">
        <f>SUM(O77:O78)+O74</f>
        <v>0</v>
      </c>
      <c r="P79" s="271"/>
      <c r="Q79" s="272"/>
      <c r="R79" s="124"/>
      <c r="S79" s="124"/>
      <c r="T79" s="124"/>
      <c r="U79" s="12"/>
    </row>
    <row r="80" spans="1:23" s="108" customFormat="1" ht="18" customHeight="1" x14ac:dyDescent="0.2">
      <c r="A80" s="124"/>
      <c r="B80" s="124"/>
      <c r="C80" s="124"/>
      <c r="D80" s="124"/>
      <c r="E80" s="124"/>
      <c r="F80" s="124"/>
      <c r="G80" s="124"/>
      <c r="H80" s="124"/>
      <c r="I80" s="124"/>
      <c r="J80" s="124"/>
      <c r="K80" s="124"/>
      <c r="L80" s="124"/>
      <c r="M80" s="124"/>
      <c r="N80" s="340"/>
      <c r="O80" s="341"/>
      <c r="P80" s="125"/>
      <c r="Q80" s="125"/>
      <c r="R80" s="126"/>
      <c r="S80" s="127"/>
      <c r="T80" s="128"/>
      <c r="U80" s="111"/>
    </row>
    <row r="81" spans="1:21" s="108" customFormat="1" ht="17.25" customHeight="1" x14ac:dyDescent="0.25">
      <c r="A81" s="129" t="s">
        <v>134</v>
      </c>
      <c r="B81" s="121"/>
      <c r="C81" s="121"/>
      <c r="D81" s="121"/>
      <c r="E81" s="121"/>
      <c r="F81" s="121"/>
      <c r="G81" s="121"/>
      <c r="H81" s="121"/>
      <c r="I81" s="121"/>
      <c r="J81" s="121"/>
      <c r="K81" s="121"/>
      <c r="L81" s="121"/>
      <c r="M81" s="121"/>
      <c r="N81" s="342"/>
      <c r="O81" s="342"/>
      <c r="P81" s="121"/>
      <c r="Q81" s="121"/>
      <c r="R81" s="130"/>
      <c r="S81" s="130"/>
      <c r="T81" s="109"/>
      <c r="U81" s="111"/>
    </row>
    <row r="82" spans="1:21" s="108" customFormat="1" ht="21" customHeight="1" x14ac:dyDescent="0.25">
      <c r="A82" s="129" t="s">
        <v>71</v>
      </c>
      <c r="B82" s="121"/>
      <c r="C82" s="121"/>
      <c r="D82" s="121"/>
      <c r="E82" s="121"/>
      <c r="F82" s="121"/>
      <c r="G82" s="121"/>
      <c r="H82" s="121"/>
      <c r="I82" s="121"/>
      <c r="J82" s="121"/>
      <c r="K82" s="121"/>
      <c r="L82" s="121"/>
      <c r="M82" s="121"/>
      <c r="N82" s="342"/>
      <c r="O82" s="342"/>
      <c r="P82" s="121"/>
      <c r="Q82" s="121"/>
      <c r="R82" s="130"/>
      <c r="S82" s="130"/>
      <c r="T82" s="130"/>
      <c r="U82" s="111"/>
    </row>
    <row r="83" spans="1:21" s="108" customFormat="1" ht="18" x14ac:dyDescent="0.25">
      <c r="A83" s="129" t="s">
        <v>72</v>
      </c>
      <c r="B83" s="121"/>
      <c r="C83" s="121"/>
      <c r="D83" s="121"/>
      <c r="E83" s="121"/>
      <c r="F83" s="121"/>
      <c r="G83" s="121"/>
      <c r="H83" s="121"/>
      <c r="I83" s="121"/>
      <c r="J83" s="121"/>
      <c r="K83" s="121"/>
      <c r="L83" s="121"/>
      <c r="M83" s="121"/>
      <c r="N83" s="342"/>
      <c r="O83" s="342"/>
      <c r="P83" s="121"/>
      <c r="Q83" s="121"/>
      <c r="R83" s="120"/>
      <c r="S83" s="121"/>
      <c r="T83" s="121"/>
    </row>
    <row r="84" spans="1:21" s="108" customFormat="1" ht="18" x14ac:dyDescent="0.25">
      <c r="A84" s="129" t="s">
        <v>73</v>
      </c>
      <c r="B84" s="123"/>
      <c r="C84" s="123"/>
      <c r="D84" s="123"/>
      <c r="E84" s="131"/>
      <c r="F84" s="122"/>
      <c r="G84" s="123"/>
      <c r="H84" s="123"/>
      <c r="I84" s="123"/>
      <c r="J84" s="113"/>
      <c r="K84" s="132"/>
      <c r="L84" s="109"/>
      <c r="M84" s="109"/>
      <c r="N84" s="343"/>
      <c r="O84" s="343"/>
      <c r="P84" s="109"/>
      <c r="Q84" s="109"/>
      <c r="R84" s="111"/>
    </row>
    <row r="85" spans="1:21" ht="18" x14ac:dyDescent="0.25">
      <c r="A85" s="205" t="s">
        <v>129</v>
      </c>
      <c r="B85" s="206"/>
      <c r="C85" s="206"/>
      <c r="D85" s="14"/>
      <c r="E85" s="207"/>
      <c r="F85" s="208"/>
      <c r="G85" s="206"/>
      <c r="H85" s="206"/>
      <c r="I85" s="206"/>
      <c r="J85" s="14"/>
      <c r="K85" s="121"/>
      <c r="L85" s="121"/>
      <c r="M85" s="121"/>
      <c r="N85" s="342"/>
      <c r="O85" s="342"/>
      <c r="P85" s="121"/>
      <c r="Q85" s="121"/>
      <c r="R85" s="12"/>
      <c r="S85" s="8"/>
      <c r="T85" s="8"/>
    </row>
    <row r="86" spans="1:21" ht="18" x14ac:dyDescent="0.25">
      <c r="A86" s="205" t="s">
        <v>130</v>
      </c>
      <c r="B86" s="206"/>
      <c r="C86" s="206"/>
      <c r="D86" s="14"/>
      <c r="E86" s="207"/>
      <c r="F86" s="208"/>
      <c r="G86" s="206"/>
      <c r="H86" s="206"/>
      <c r="I86" s="206"/>
      <c r="J86" s="14"/>
      <c r="K86" s="132"/>
      <c r="L86" s="109"/>
      <c r="M86" s="109"/>
      <c r="N86" s="343"/>
      <c r="O86" s="343"/>
      <c r="P86" s="109"/>
      <c r="Q86" s="109"/>
      <c r="R86" s="12"/>
      <c r="S86" s="8"/>
      <c r="T86" s="8"/>
    </row>
    <row r="87" spans="1:21" s="108" customFormat="1" ht="15" thickBot="1" x14ac:dyDescent="0.25">
      <c r="A87" s="122"/>
      <c r="B87" s="123"/>
      <c r="C87" s="123"/>
      <c r="D87" s="113"/>
      <c r="E87" s="132"/>
      <c r="F87" s="122"/>
      <c r="G87" s="123"/>
      <c r="H87" s="123"/>
      <c r="I87" s="123"/>
      <c r="J87" s="113"/>
      <c r="K87" s="121"/>
      <c r="L87" s="121"/>
      <c r="M87" s="121"/>
      <c r="N87" s="342"/>
      <c r="O87" s="342"/>
      <c r="P87" s="121"/>
      <c r="Q87" s="121"/>
      <c r="R87" s="111"/>
    </row>
    <row r="88" spans="1:21" s="108" customFormat="1" x14ac:dyDescent="0.2">
      <c r="A88" s="141"/>
      <c r="B88" s="142"/>
      <c r="C88" s="142"/>
      <c r="D88" s="143"/>
      <c r="E88" s="133"/>
      <c r="F88" s="141"/>
      <c r="G88" s="142"/>
      <c r="H88" s="142"/>
      <c r="I88" s="142"/>
      <c r="J88" s="143"/>
      <c r="K88" s="133"/>
      <c r="L88" s="109"/>
      <c r="M88" s="109"/>
      <c r="N88" s="344"/>
      <c r="O88" s="345"/>
      <c r="P88" s="322"/>
      <c r="Q88" s="323"/>
      <c r="R88" s="111"/>
    </row>
    <row r="89" spans="1:21" s="108" customFormat="1" ht="15" x14ac:dyDescent="0.25">
      <c r="A89" s="144" t="s">
        <v>74</v>
      </c>
      <c r="D89" s="145"/>
      <c r="E89" s="133"/>
      <c r="F89" s="144" t="s">
        <v>75</v>
      </c>
      <c r="J89" s="145"/>
      <c r="K89" s="133"/>
      <c r="L89" s="109"/>
      <c r="M89" s="109"/>
      <c r="N89" s="346" t="s">
        <v>76</v>
      </c>
      <c r="O89" s="347"/>
      <c r="P89" s="325"/>
      <c r="Q89" s="324"/>
      <c r="R89" s="111"/>
    </row>
    <row r="90" spans="1:21" s="108" customFormat="1" ht="15.75" thickBot="1" x14ac:dyDescent="0.25">
      <c r="A90" s="146"/>
      <c r="B90" s="134"/>
      <c r="C90" s="134"/>
      <c r="D90" s="147"/>
      <c r="E90" s="135"/>
      <c r="F90" s="148" t="s">
        <v>77</v>
      </c>
      <c r="G90" s="134"/>
      <c r="H90" s="134"/>
      <c r="I90" s="171"/>
      <c r="J90" s="170"/>
      <c r="K90" s="135"/>
      <c r="L90" s="136"/>
      <c r="M90" s="136"/>
      <c r="N90" s="348"/>
      <c r="O90" s="349"/>
      <c r="P90" s="326"/>
      <c r="Q90" s="327"/>
      <c r="R90" s="120"/>
      <c r="S90" s="121"/>
    </row>
    <row r="91" spans="1:21" s="108" customFormat="1" ht="15.75" x14ac:dyDescent="0.25">
      <c r="A91" s="148" t="s">
        <v>78</v>
      </c>
      <c r="B91" s="134"/>
      <c r="C91" s="134"/>
      <c r="D91" s="147"/>
      <c r="E91" s="135"/>
      <c r="F91" s="148" t="s">
        <v>79</v>
      </c>
      <c r="G91" s="137"/>
      <c r="H91" s="137"/>
      <c r="I91" s="137"/>
      <c r="J91" s="170"/>
      <c r="K91" s="135"/>
      <c r="L91" s="136"/>
      <c r="M91" s="136"/>
      <c r="N91" s="350" t="s">
        <v>234</v>
      </c>
      <c r="O91" s="351"/>
      <c r="P91" s="124"/>
      <c r="Q91" s="164"/>
      <c r="R91" s="111"/>
    </row>
    <row r="92" spans="1:21" s="108" customFormat="1" ht="15.75" x14ac:dyDescent="0.25">
      <c r="A92" s="148" t="s">
        <v>80</v>
      </c>
      <c r="B92" s="137"/>
      <c r="C92" s="137"/>
      <c r="D92" s="149"/>
      <c r="E92" s="135"/>
      <c r="F92" s="418" t="s">
        <v>81</v>
      </c>
      <c r="G92" s="419"/>
      <c r="H92" s="419"/>
      <c r="I92" s="419"/>
      <c r="J92" s="170"/>
      <c r="K92" s="135"/>
      <c r="L92" s="136"/>
      <c r="M92" s="136"/>
      <c r="N92" s="352" t="str">
        <f>"au titre du présent "&amp;J3</f>
        <v>au titre du présent Sélectionner ici n° de demande</v>
      </c>
      <c r="O92" s="353"/>
      <c r="P92" s="126"/>
      <c r="Q92" s="165"/>
      <c r="R92" s="111"/>
    </row>
    <row r="93" spans="1:21" s="108" customFormat="1" ht="15" x14ac:dyDescent="0.2">
      <c r="A93" s="218" t="s">
        <v>241</v>
      </c>
      <c r="B93" s="168"/>
      <c r="C93" s="168"/>
      <c r="D93" s="169"/>
      <c r="E93" s="135"/>
      <c r="F93" s="172" t="s">
        <v>82</v>
      </c>
      <c r="G93" s="134"/>
      <c r="H93" s="134"/>
      <c r="I93" s="171"/>
      <c r="J93" s="170"/>
      <c r="K93" s="135"/>
      <c r="L93" s="136"/>
      <c r="M93" s="136"/>
      <c r="N93" s="354"/>
      <c r="O93" s="355"/>
      <c r="P93" s="128"/>
      <c r="Q93" s="166"/>
      <c r="R93" s="111"/>
    </row>
    <row r="94" spans="1:21" s="108" customFormat="1" ht="15" x14ac:dyDescent="0.2">
      <c r="A94" s="150"/>
      <c r="B94" s="134"/>
      <c r="C94" s="134"/>
      <c r="D94" s="147"/>
      <c r="E94" s="135"/>
      <c r="F94" s="148"/>
      <c r="G94" s="134"/>
      <c r="H94" s="134"/>
      <c r="I94" s="134"/>
      <c r="J94" s="147"/>
      <c r="K94" s="135"/>
      <c r="L94" s="136"/>
      <c r="M94" s="136"/>
      <c r="N94" s="350" t="s">
        <v>83</v>
      </c>
      <c r="O94" s="356"/>
      <c r="P94" s="238"/>
      <c r="Q94" s="239"/>
      <c r="R94" s="111"/>
    </row>
    <row r="95" spans="1:21" s="108" customFormat="1" ht="15" x14ac:dyDescent="0.2">
      <c r="A95" s="148" t="s">
        <v>84</v>
      </c>
      <c r="B95" s="138"/>
      <c r="C95" s="138"/>
      <c r="D95" s="151"/>
      <c r="E95" s="139"/>
      <c r="F95" s="148" t="s">
        <v>85</v>
      </c>
      <c r="G95" s="134"/>
      <c r="H95" s="134"/>
      <c r="I95" s="134"/>
      <c r="J95" s="151"/>
      <c r="K95" s="139"/>
      <c r="L95" s="136"/>
      <c r="M95" s="136"/>
      <c r="N95" s="350" t="s">
        <v>86</v>
      </c>
      <c r="O95" s="357"/>
      <c r="P95" s="236"/>
      <c r="Q95" s="237"/>
      <c r="R95" s="111"/>
    </row>
    <row r="96" spans="1:21" s="108" customFormat="1" ht="15" x14ac:dyDescent="0.2">
      <c r="B96" s="136"/>
      <c r="C96" s="136"/>
      <c r="D96" s="152"/>
      <c r="E96" s="136"/>
      <c r="F96" s="148"/>
      <c r="G96" s="134"/>
      <c r="H96" s="134"/>
      <c r="I96" s="134"/>
      <c r="J96" s="152"/>
      <c r="K96" s="136"/>
      <c r="L96" s="136"/>
      <c r="M96" s="136"/>
      <c r="N96" s="350" t="s">
        <v>87</v>
      </c>
      <c r="O96" s="358"/>
      <c r="P96" s="140"/>
      <c r="Q96" s="167"/>
      <c r="R96" s="111"/>
    </row>
    <row r="97" spans="1:18" s="108" customFormat="1" ht="15" x14ac:dyDescent="0.2">
      <c r="B97" s="136"/>
      <c r="C97" s="136"/>
      <c r="D97" s="152"/>
      <c r="E97" s="136"/>
      <c r="F97" s="148" t="s">
        <v>88</v>
      </c>
      <c r="G97" s="134"/>
      <c r="H97" s="134"/>
      <c r="I97" s="134"/>
      <c r="J97" s="152"/>
      <c r="K97" s="136"/>
      <c r="L97" s="136"/>
      <c r="M97" s="136"/>
      <c r="N97" s="350"/>
      <c r="O97" s="357"/>
      <c r="P97" s="236"/>
      <c r="Q97" s="237"/>
      <c r="R97" s="111"/>
    </row>
    <row r="98" spans="1:18" s="108" customFormat="1" ht="15" x14ac:dyDescent="0.2">
      <c r="B98" s="109"/>
      <c r="C98" s="109"/>
      <c r="D98" s="153"/>
      <c r="E98" s="132"/>
      <c r="F98" s="218" t="s">
        <v>241</v>
      </c>
      <c r="G98" s="134"/>
      <c r="H98" s="134"/>
      <c r="I98" s="134"/>
      <c r="J98" s="161"/>
      <c r="K98" s="109"/>
      <c r="L98" s="109"/>
      <c r="M98" s="109"/>
      <c r="N98" s="359"/>
      <c r="O98" s="343"/>
      <c r="P98" s="109"/>
      <c r="Q98" s="161"/>
      <c r="R98" s="111"/>
    </row>
    <row r="99" spans="1:18" s="108" customFormat="1" ht="15" x14ac:dyDescent="0.2">
      <c r="A99" s="154"/>
      <c r="B99" s="109"/>
      <c r="C99" s="109"/>
      <c r="D99" s="155"/>
      <c r="E99" s="133"/>
      <c r="F99" s="159"/>
      <c r="G99" s="138"/>
      <c r="H99" s="138"/>
      <c r="I99" s="138"/>
      <c r="J99" s="161"/>
      <c r="K99" s="109"/>
      <c r="L99" s="109"/>
      <c r="M99" s="109"/>
      <c r="N99" s="359"/>
      <c r="O99" s="343"/>
      <c r="P99" s="109"/>
      <c r="Q99" s="161"/>
      <c r="R99" s="111"/>
    </row>
    <row r="100" spans="1:18" s="108" customFormat="1" ht="15" x14ac:dyDescent="0.2">
      <c r="A100" s="154"/>
      <c r="B100" s="109"/>
      <c r="C100" s="109"/>
      <c r="D100" s="155"/>
      <c r="E100" s="133"/>
      <c r="F100" s="160"/>
      <c r="G100" s="136"/>
      <c r="H100" s="136"/>
      <c r="I100" s="136"/>
      <c r="J100" s="161"/>
      <c r="K100" s="109"/>
      <c r="L100" s="109"/>
      <c r="M100" s="109"/>
      <c r="N100" s="359"/>
      <c r="O100" s="343"/>
      <c r="P100" s="109"/>
      <c r="Q100" s="161"/>
      <c r="R100" s="111"/>
    </row>
    <row r="101" spans="1:18" s="108" customFormat="1" ht="15.75" thickBot="1" x14ac:dyDescent="0.25">
      <c r="A101" s="156"/>
      <c r="B101" s="157"/>
      <c r="C101" s="157"/>
      <c r="D101" s="158"/>
      <c r="E101" s="133"/>
      <c r="F101" s="413"/>
      <c r="G101" s="414"/>
      <c r="H101" s="173"/>
      <c r="I101" s="173"/>
      <c r="J101" s="162"/>
      <c r="K101" s="109"/>
      <c r="L101" s="109"/>
      <c r="M101" s="109"/>
      <c r="N101" s="360"/>
      <c r="O101" s="361"/>
      <c r="P101" s="157"/>
      <c r="Q101" s="162"/>
      <c r="R101" s="111"/>
    </row>
    <row r="102" spans="1:18" s="108" customFormat="1" x14ac:dyDescent="0.2">
      <c r="A102" s="121"/>
      <c r="B102" s="121"/>
      <c r="C102" s="121"/>
      <c r="D102" s="121"/>
      <c r="E102" s="174"/>
      <c r="F102" s="163"/>
      <c r="G102" s="163"/>
      <c r="H102" s="163"/>
      <c r="I102" s="175"/>
      <c r="J102" s="121"/>
      <c r="K102" s="121"/>
      <c r="L102" s="121"/>
      <c r="M102" s="121"/>
      <c r="N102" s="342"/>
      <c r="O102" s="342"/>
      <c r="P102" s="121"/>
      <c r="Q102" s="121"/>
      <c r="R102" s="121"/>
    </row>
    <row r="103" spans="1:18" s="108" customFormat="1" x14ac:dyDescent="0.2">
      <c r="E103" s="174"/>
      <c r="F103" s="109"/>
      <c r="G103" s="109"/>
      <c r="H103" s="109"/>
      <c r="I103" s="122"/>
      <c r="N103" s="362"/>
      <c r="O103" s="362"/>
    </row>
    <row r="104" spans="1:18" s="108" customFormat="1" x14ac:dyDescent="0.2">
      <c r="E104" s="174"/>
      <c r="F104" s="109"/>
      <c r="G104" s="109"/>
      <c r="H104" s="109"/>
      <c r="N104" s="362"/>
      <c r="O104" s="362"/>
    </row>
    <row r="105" spans="1:18" x14ac:dyDescent="0.2">
      <c r="E105" s="71"/>
      <c r="F105" s="109"/>
      <c r="G105" s="109"/>
      <c r="H105" s="109"/>
      <c r="I105" s="122"/>
    </row>
    <row r="106" spans="1:18" x14ac:dyDescent="0.2">
      <c r="F106" s="121"/>
      <c r="G106" s="121"/>
      <c r="H106" s="121"/>
      <c r="I106" s="121"/>
    </row>
    <row r="107" spans="1:18" x14ac:dyDescent="0.2">
      <c r="F107" s="108"/>
      <c r="G107" s="108"/>
      <c r="H107" s="108"/>
      <c r="I107" s="108"/>
    </row>
    <row r="108" spans="1:18" x14ac:dyDescent="0.2">
      <c r="F108" s="108"/>
      <c r="G108" s="108"/>
      <c r="H108" s="108"/>
      <c r="I108" s="108"/>
    </row>
  </sheetData>
  <mergeCells count="26">
    <mergeCell ref="G3:I3"/>
    <mergeCell ref="J3:L3"/>
    <mergeCell ref="D14:H14"/>
    <mergeCell ref="D2:E2"/>
    <mergeCell ref="D3:E3"/>
    <mergeCell ref="D4:E4"/>
    <mergeCell ref="D5:E5"/>
    <mergeCell ref="D6:E6"/>
    <mergeCell ref="G4:L4"/>
    <mergeCell ref="G5:L5"/>
    <mergeCell ref="F101:G101"/>
    <mergeCell ref="N17:Q17"/>
    <mergeCell ref="F92:I92"/>
    <mergeCell ref="I75:I76"/>
    <mergeCell ref="K75:K76"/>
    <mergeCell ref="N75:N76"/>
    <mergeCell ref="O75:O76"/>
    <mergeCell ref="P75:P76"/>
    <mergeCell ref="Q75:Q76"/>
    <mergeCell ref="A5:B5"/>
    <mergeCell ref="B7:C7"/>
    <mergeCell ref="A9:B9"/>
    <mergeCell ref="A6:B6"/>
    <mergeCell ref="H75:H76"/>
    <mergeCell ref="D12:H12"/>
    <mergeCell ref="D13:H13"/>
  </mergeCells>
  <phoneticPr fontId="45" type="noConversion"/>
  <conditionalFormatting sqref="A18:E73 G40:M47 N40:Q48 K48 M48 G49:Q73">
    <cfRule type="expression" dxfId="12" priority="6">
      <formula>#REF!="OUI"</formula>
    </cfRule>
  </conditionalFormatting>
  <conditionalFormatting sqref="A77:Q78">
    <cfRule type="expression" dxfId="11" priority="1">
      <formula>#REF!="OUI"</formula>
    </cfRule>
  </conditionalFormatting>
  <conditionalFormatting sqref="F21:F34 F40:F47 F53:F59 F65:F71">
    <cfRule type="containsText" dxfId="10" priority="15" operator="containsText" text="factur">
      <formula>NOT(ISERROR(SEARCH("factur",F21)))</formula>
    </cfRule>
    <cfRule type="containsText" dxfId="9" priority="16" operator="containsText" text="écarté">
      <formula>NOT(ISERROR(SEARCH("écarté",F21)))</formula>
    </cfRule>
    <cfRule type="containsText" dxfId="8" priority="17" operator="containsText" text="acquit">
      <formula>NOT(ISERROR(SEARCH("acquit",F21)))</formula>
    </cfRule>
    <cfRule type="containsText" dxfId="7" priority="19" operator="containsText" text="inéligible">
      <formula>NOT(ISERROR(SEARCH("inéligible",F21)))</formula>
    </cfRule>
  </conditionalFormatting>
  <conditionalFormatting sqref="G48:I48">
    <cfRule type="expression" dxfId="6" priority="23">
      <formula>#REF!="OUI"</formula>
    </cfRule>
  </conditionalFormatting>
  <conditionalFormatting sqref="G18:Q39">
    <cfRule type="expression" dxfId="5" priority="8">
      <formula>#REF!="OUI"</formula>
    </cfRule>
  </conditionalFormatting>
  <conditionalFormatting sqref="N18:Q18 A19:E36 G19:Q36 N37:Q37 G38:Q39 A38:E49 G40:M47 N40:Q48 G48:I48 K48 M48 G49:Q49 N50:Q50 A51:E61 G51:Q61 N62:Q62 A63:E73 G63:Q73">
    <cfRule type="expression" dxfId="4" priority="10">
      <formula>#REF!="OUI"</formula>
    </cfRule>
  </conditionalFormatting>
  <conditionalFormatting sqref="N53:Q60">
    <cfRule type="expression" dxfId="3" priority="4">
      <formula>#REF!="OUI"</formula>
    </cfRule>
  </conditionalFormatting>
  <conditionalFormatting sqref="N65:Q72">
    <cfRule type="expression" dxfId="2" priority="3">
      <formula>#REF!="OUI"</formula>
    </cfRule>
  </conditionalFormatting>
  <conditionalFormatting sqref="N75:Q75">
    <cfRule type="expression" dxfId="1" priority="5">
      <formula>#REF!="OUI"</formula>
    </cfRule>
  </conditionalFormatting>
  <dataValidations count="4">
    <dataValidation type="list" allowBlank="1" showInputMessage="1" showErrorMessage="1" sqref="J3:L3" xr:uid="{D05DAD68-9008-4E06-B5DC-C94ED4691990}">
      <formula1>"Sélectionner ici n° de demande,Acompte n°1,Acompte n°2,Acompte n°3,Acompte n°4,Acompte n°5,Acompte n°6,Solde"</formula1>
    </dataValidation>
    <dataValidation type="list" allowBlank="1" showInputMessage="1" showErrorMessage="1" sqref="B13:B14 B77:B78" xr:uid="{75B8188D-56FD-4F61-99DC-D233CAADA662}">
      <formula1>"Liste déroulante,OUI,NON"</formula1>
    </dataValidation>
    <dataValidation allowBlank="1" showInputMessage="1" showErrorMessage="1" promptTitle="A modifier " prompt="A modifier selon libellé des postes de dépenses conventionnés" sqref="B20 B39 B52 B64" xr:uid="{B751B8B2-A488-471C-841A-326CBBF8EA38}"/>
    <dataValidation allowBlank="1" showInputMessage="1" showErrorMessage="1" promptTitle="A modifier" prompt="A modifier selon catégories de dépenses conventionnée" sqref="B19 B38 B51 B63" xr:uid="{69729EEA-2248-4874-8D80-F3A8E95161C8}"/>
  </dataValidations>
  <printOptions horizontalCentered="1"/>
  <pageMargins left="0.23622047244094491" right="0.23622047244094491" top="1.3385826771653544" bottom="0.74803149606299213" header="0.31496062992125984" footer="0.31496062992125984"/>
  <pageSetup paperSize="8" scale="54" fitToHeight="0" orientation="landscape" r:id="rId1"/>
  <headerFooter>
    <oddHeader>&amp;L&amp;G</oddHeader>
    <oddFooter>Page &amp;P</oddFooter>
  </headerFooter>
  <rowBreaks count="1" manualBreakCount="1">
    <brk id="61" max="12" man="1"/>
  </rowBreaks>
  <legacyDrawing r:id="rId2"/>
  <legacyDrawingHF r:id="rId3"/>
  <tableParts count="4">
    <tablePart r:id="rId4"/>
    <tablePart r:id="rId5"/>
    <tablePart r:id="rId6"/>
    <tablePart r:id="rId7"/>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1000000}">
          <x14:formula1>
            <xm:f>'liste déroulante'!$B$2:$B$88</xm:f>
          </x14:formula1>
          <xm:sqref>P53:P60 P40:P48 P21:P35 P65:P72</xm:sqref>
        </x14:dataValidation>
        <x14:dataValidation type="list" allowBlank="1" showInputMessage="1" showErrorMessage="1" xr:uid="{8A0BAEA5-A6C8-4992-9E31-3CF3379F50BB}">
          <x14:formula1>
            <xm:f>'liste déroulante'!$B$61:$B$65</xm:f>
          </x14:formula1>
          <xm:sqref>P77:P78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Q31"/>
  <sheetViews>
    <sheetView tabSelected="1" zoomScaleNormal="100" zoomScaleSheetLayoutView="100" workbookViewId="0">
      <selection activeCell="J10" sqref="J10"/>
    </sheetView>
  </sheetViews>
  <sheetFormatPr baseColWidth="10" defaultColWidth="11.42578125" defaultRowHeight="15" x14ac:dyDescent="0.25"/>
  <cols>
    <col min="1" max="1" width="31.42578125" style="19" customWidth="1"/>
    <col min="2" max="2" width="27.42578125" style="19" customWidth="1"/>
    <col min="3" max="3" width="14.7109375" style="19" customWidth="1"/>
    <col min="4" max="4" width="13" style="19" customWidth="1"/>
    <col min="5" max="5" width="13.7109375" style="19" customWidth="1"/>
    <col min="6" max="6" width="14.7109375" style="19" customWidth="1"/>
    <col min="7" max="7" width="11.42578125" style="19"/>
    <col min="8" max="8" width="21.85546875" style="19" customWidth="1"/>
    <col min="9" max="9" width="16.7109375" style="19" customWidth="1"/>
    <col min="10" max="10" width="13" style="19" customWidth="1"/>
    <col min="11" max="11" width="14.42578125" style="19" customWidth="1"/>
    <col min="12" max="12" width="18.140625" style="19" customWidth="1"/>
    <col min="13" max="16384" width="11.42578125" style="19"/>
  </cols>
  <sheetData>
    <row r="2" spans="1:11" ht="15.75" thickBot="1" x14ac:dyDescent="0.3"/>
    <row r="3" spans="1:11" ht="17.25" thickTop="1" thickBot="1" x14ac:dyDescent="0.3">
      <c r="A3" s="455" t="s">
        <v>89</v>
      </c>
      <c r="B3" s="456"/>
      <c r="C3" s="456"/>
      <c r="D3" s="456"/>
      <c r="E3" s="456"/>
      <c r="F3" s="456"/>
      <c r="G3" s="456"/>
      <c r="H3" s="456"/>
      <c r="I3" s="456"/>
      <c r="J3" s="456"/>
      <c r="K3" s="457"/>
    </row>
    <row r="4" spans="1:11" ht="16.5" thickTop="1" thickBot="1" x14ac:dyDescent="0.3"/>
    <row r="5" spans="1:11" ht="46.5" customHeight="1" thickTop="1" thickBot="1" x14ac:dyDescent="0.3">
      <c r="A5" s="455" t="s">
        <v>235</v>
      </c>
      <c r="B5" s="456"/>
      <c r="C5" s="456"/>
      <c r="D5" s="456"/>
      <c r="E5" s="456"/>
      <c r="F5" s="456"/>
      <c r="G5" s="456"/>
      <c r="H5" s="456"/>
      <c r="I5" s="456"/>
      <c r="J5" s="456"/>
      <c r="K5" s="457"/>
    </row>
    <row r="6" spans="1:11" ht="15.75" thickTop="1" x14ac:dyDescent="0.25"/>
    <row r="8" spans="1:11" x14ac:dyDescent="0.25">
      <c r="A8" s="19" t="s">
        <v>90</v>
      </c>
    </row>
    <row r="9" spans="1:11" x14ac:dyDescent="0.25">
      <c r="A9" s="19" t="s">
        <v>91</v>
      </c>
    </row>
    <row r="14" spans="1:11" ht="26.25" customHeight="1" x14ac:dyDescent="0.25"/>
    <row r="15" spans="1:11" x14ac:dyDescent="0.25">
      <c r="A15" s="19" t="s">
        <v>92</v>
      </c>
    </row>
    <row r="16" spans="1:11" x14ac:dyDescent="0.25">
      <c r="A16" s="19" t="s">
        <v>93</v>
      </c>
    </row>
    <row r="17" spans="1:17" ht="15.75" thickBot="1" x14ac:dyDescent="0.3">
      <c r="A17" s="19" t="s">
        <v>94</v>
      </c>
    </row>
    <row r="18" spans="1:17" s="20" customFormat="1" ht="51.75" thickBot="1" x14ac:dyDescent="0.3">
      <c r="A18" s="27" t="s">
        <v>95</v>
      </c>
      <c r="B18" s="28" t="s">
        <v>96</v>
      </c>
      <c r="C18" s="28" t="s">
        <v>97</v>
      </c>
      <c r="D18" s="28" t="s">
        <v>98</v>
      </c>
      <c r="E18" s="28" t="s">
        <v>99</v>
      </c>
      <c r="F18" s="28" t="s">
        <v>100</v>
      </c>
      <c r="G18" s="28" t="s">
        <v>101</v>
      </c>
      <c r="H18" s="28" t="s">
        <v>102</v>
      </c>
      <c r="I18" s="28" t="s">
        <v>103</v>
      </c>
      <c r="J18" s="28" t="s">
        <v>104</v>
      </c>
      <c r="K18" s="28" t="s">
        <v>105</v>
      </c>
      <c r="L18" s="29" t="s">
        <v>106</v>
      </c>
      <c r="N18" s="37"/>
    </row>
    <row r="19" spans="1:17" ht="25.5" x14ac:dyDescent="0.25">
      <c r="A19" s="35" t="str">
        <f>'Etat récapitulatif des dépenses'!B19</f>
        <v xml:space="preserve">(Exemple) PRESTATIONS EXTERNES </v>
      </c>
      <c r="B19" s="24" t="str">
        <f>IF('Etat récapitulatif des dépenses'!B20="","Renseigner le libellé dans l'onglet Etat récapitulatif des dépenses",'Etat récapitulatif des dépenses'!B20)</f>
        <v>(Exemple) Etudes</v>
      </c>
      <c r="C19" s="25">
        <f>'Etat récapitulatif des dépenses'!D36</f>
        <v>44348</v>
      </c>
      <c r="D19" s="25">
        <f>IF(MIN('Etat récapitulatif des dépenses'!E21:E36)&lt;1/1/2021,"",MIN('Etat récapitulatif des dépenses'!E21:E36))</f>
        <v>44197</v>
      </c>
      <c r="E19" s="25">
        <f>'Etat récapitulatif des dépenses'!E36</f>
        <v>44197</v>
      </c>
      <c r="F19" s="24" t="s">
        <v>107</v>
      </c>
      <c r="G19" s="24" t="s">
        <v>107</v>
      </c>
      <c r="H19" s="24" t="str">
        <f>COUNTIF('Etat récapitulatif des dépenses'!H21:H35,"&gt;"&amp;0)&amp;" "&amp;"factures du poste de dépense"</f>
        <v>0 factures du poste de dépense</v>
      </c>
      <c r="I19" s="26">
        <f>'Etat récapitulatif des dépenses'!J36</f>
        <v>0</v>
      </c>
      <c r="J19" s="26">
        <f>'Etat récapitulatif des dépenses'!L36</f>
        <v>0</v>
      </c>
      <c r="K19" s="26">
        <f>'Etat récapitulatif des dépenses'!K36</f>
        <v>0</v>
      </c>
      <c r="L19" s="38" t="str">
        <f>IF(ROUND(I19-J19,2)=K19,"montants conformes","revoir les cellules de calcul")</f>
        <v>montants conformes</v>
      </c>
      <c r="N19" s="21"/>
    </row>
    <row r="20" spans="1:17" ht="25.5" x14ac:dyDescent="0.25">
      <c r="A20" s="36" t="str">
        <f>'Etat récapitulatif des dépenses'!B38</f>
        <v>(Exemple) DEPENSES DE FONCTIONNEMENT</v>
      </c>
      <c r="B20" s="24" t="str">
        <f>IF('Etat récapitulatif des dépenses'!B39="","Renseigner le libellé dans l'onglet Etat récapitulatif des dépenses",'Etat récapitulatif des dépenses'!B39)</f>
        <v>(Exemple) Charges de structures</v>
      </c>
      <c r="C20" s="25" t="str">
        <f>'Etat récapitulatif des dépenses'!D49</f>
        <v/>
      </c>
      <c r="D20" s="25" t="str">
        <f>IF(MIN('Etat récapitulatif des dépenses'!E40:E49)&lt;1/1/2021,"",MIN('Etat récapitulatif des dépenses'!E40:E49))</f>
        <v/>
      </c>
      <c r="E20" s="25" t="str">
        <f>'Etat récapitulatif des dépenses'!E49</f>
        <v/>
      </c>
      <c r="F20" s="24" t="s">
        <v>107</v>
      </c>
      <c r="G20" s="24" t="s">
        <v>107</v>
      </c>
      <c r="H20" s="24" t="str">
        <f>COUNTIF('Etat récapitulatif des dépenses'!H40:H48,"&gt;"&amp;0)&amp;" "&amp;"factures du poste de dépense"</f>
        <v>0 factures du poste de dépense</v>
      </c>
      <c r="I20" s="26">
        <f>'Etat récapitulatif des dépenses'!J49</f>
        <v>0</v>
      </c>
      <c r="J20" s="26">
        <f>'Etat récapitulatif des dépenses'!L49</f>
        <v>0</v>
      </c>
      <c r="K20" s="26">
        <f>'Etat récapitulatif des dépenses'!K49</f>
        <v>0</v>
      </c>
      <c r="L20" s="38" t="str">
        <f t="shared" ref="L20" si="0">IF(ROUND(I20-J20,2)=K20,"montants conformes","revoir les cellules de calcul")</f>
        <v>montants conformes</v>
      </c>
      <c r="N20" s="22"/>
      <c r="O20" s="22"/>
      <c r="P20" s="22"/>
      <c r="Q20" s="22"/>
    </row>
    <row r="21" spans="1:17" ht="25.5" x14ac:dyDescent="0.25">
      <c r="A21" s="36" t="str">
        <f>'Etat récapitulatif des dépenses'!B51</f>
        <v>(Exemple) DEPENSES LIEES AUX PARTICIPANTS</v>
      </c>
      <c r="B21" s="24" t="str">
        <f>IF('Etat récapitulatif des dépenses'!B52="","Renseigner le libellé dans l'onglet Etat récapitulatif des dépenses",'Etat récapitulatif des dépenses'!B52)</f>
        <v>(Exemple) Poste de dépenses XXX</v>
      </c>
      <c r="C21" s="25" t="str">
        <f>'Etat récapitulatif des dépenses'!D61</f>
        <v/>
      </c>
      <c r="D21" s="25" t="str">
        <f>IF(MIN('Etat récapitulatif des dépenses'!E53:E61)&lt;1/1/2021,"",MIN('Etat récapitulatif des dépenses'!E53:E61))</f>
        <v/>
      </c>
      <c r="E21" s="25" t="str">
        <f>'Etat récapitulatif des dépenses'!E61</f>
        <v/>
      </c>
      <c r="F21" s="24" t="s">
        <v>107</v>
      </c>
      <c r="G21" s="24" t="s">
        <v>107</v>
      </c>
      <c r="H21" s="24" t="str">
        <f>COUNTIF('Etat récapitulatif des dépenses'!H53:H60,"&gt;"&amp;0)&amp;" "&amp;"factures du poste de dépense"</f>
        <v>0 factures du poste de dépense</v>
      </c>
      <c r="I21" s="26">
        <f>'Etat récapitulatif des dépenses'!J61</f>
        <v>0</v>
      </c>
      <c r="J21" s="26">
        <f>'Etat récapitulatif des dépenses'!L61</f>
        <v>0</v>
      </c>
      <c r="K21" s="26">
        <f>'Etat récapitulatif des dépenses'!K61</f>
        <v>0</v>
      </c>
      <c r="L21" s="38" t="str">
        <f>IF(ROUND(I21-J21,2)=K21,"montants conformes","revoir les cellules de calcul")</f>
        <v>montants conformes</v>
      </c>
      <c r="N21" s="22"/>
      <c r="O21" s="22"/>
      <c r="P21" s="22"/>
      <c r="Q21" s="22"/>
    </row>
    <row r="22" spans="1:17" ht="26.25" thickBot="1" x14ac:dyDescent="0.3">
      <c r="A22" s="259" t="str">
        <f>'Etat récapitulatif des dépenses'!B63</f>
        <v>(Exemple) DEPENSES EN NATURE</v>
      </c>
      <c r="B22" s="260" t="str">
        <f>IF('Etat récapitulatif des dépenses'!B64="","Renseigner le libellé dans l'onglet Etat récapitulatif des dépenses",'Etat récapitulatif des dépenses'!B64)</f>
        <v>(Exemple) Poste de dépenses XXX</v>
      </c>
      <c r="C22" s="261" t="str">
        <f>'Etat récapitulatif des dépenses'!D73</f>
        <v/>
      </c>
      <c r="D22" s="261" t="str">
        <f>IF(MIN('Etat récapitulatif des dépenses'!E65:E73)&lt;1/1/2021,"",MIN('Etat récapitulatif des dépenses'!E65:E73))</f>
        <v/>
      </c>
      <c r="E22" s="261" t="str">
        <f>'Etat récapitulatif des dépenses'!E73</f>
        <v/>
      </c>
      <c r="F22" s="260" t="s">
        <v>107</v>
      </c>
      <c r="G22" s="260" t="s">
        <v>107</v>
      </c>
      <c r="H22" s="260" t="str">
        <f>COUNTIF('Etat récapitulatif des dépenses'!H65:H1278,"&gt;"&amp;0)&amp;" "&amp;"factures du poste de dépense"</f>
        <v>0 factures du poste de dépense</v>
      </c>
      <c r="I22" s="248">
        <f>'Etat récapitulatif des dépenses'!J73</f>
        <v>0</v>
      </c>
      <c r="J22" s="248">
        <f>'Etat récapitulatif des dépenses'!L73</f>
        <v>0</v>
      </c>
      <c r="K22" s="248">
        <f>'Etat récapitulatif des dépenses'!K73</f>
        <v>0</v>
      </c>
      <c r="L22" s="262" t="str">
        <f t="shared" ref="L22" si="1">IF(ROUND(I22-J22,2)=K22,"montants conformes","revoir les cellules de calcul")</f>
        <v>montants conformes</v>
      </c>
      <c r="N22" s="22"/>
      <c r="O22" s="22"/>
      <c r="P22" s="22"/>
      <c r="Q22" s="22"/>
    </row>
    <row r="23" spans="1:17" s="20" customFormat="1" ht="15.75" thickBot="1" x14ac:dyDescent="0.3">
      <c r="A23" s="452" t="s">
        <v>133</v>
      </c>
      <c r="B23" s="453"/>
      <c r="C23" s="453"/>
      <c r="D23" s="453"/>
      <c r="E23" s="453"/>
      <c r="F23" s="453"/>
      <c r="G23" s="453"/>
      <c r="H23" s="454"/>
      <c r="I23" s="257">
        <f>SUM(I19:I22)</f>
        <v>0</v>
      </c>
      <c r="J23" s="257">
        <f>SUM(J19:J22)</f>
        <v>0</v>
      </c>
      <c r="K23" s="258">
        <f>SUM(K19:K22)</f>
        <v>0</v>
      </c>
      <c r="M23" s="19"/>
      <c r="N23" s="21"/>
      <c r="O23" s="21"/>
      <c r="P23" s="23"/>
    </row>
    <row r="24" spans="1:17" ht="15.75" thickBot="1" x14ac:dyDescent="0.3">
      <c r="A24" s="22"/>
      <c r="B24" s="22"/>
      <c r="C24" s="22"/>
      <c r="D24" s="22"/>
      <c r="E24" s="22"/>
      <c r="F24" s="22"/>
      <c r="G24" s="22"/>
      <c r="H24" s="22"/>
      <c r="I24" s="22"/>
      <c r="J24" s="22"/>
      <c r="K24" s="22"/>
      <c r="L24" s="22"/>
      <c r="M24" s="22"/>
      <c r="N24" s="22"/>
      <c r="O24" s="22"/>
      <c r="P24" s="22"/>
      <c r="Q24" s="22"/>
    </row>
    <row r="25" spans="1:17" s="20" customFormat="1" ht="26.25" thickBot="1" x14ac:dyDescent="0.3">
      <c r="A25" s="240" t="s">
        <v>95</v>
      </c>
      <c r="B25" s="241" t="s">
        <v>96</v>
      </c>
      <c r="C25" s="241"/>
      <c r="D25" s="241"/>
      <c r="E25" s="241"/>
      <c r="F25" s="241"/>
      <c r="G25" s="241"/>
      <c r="H25" s="241" t="s">
        <v>102</v>
      </c>
      <c r="I25" s="241" t="s">
        <v>132</v>
      </c>
      <c r="J25" s="241" t="s">
        <v>104</v>
      </c>
      <c r="K25" s="241" t="s">
        <v>105</v>
      </c>
      <c r="L25" s="29" t="s">
        <v>106</v>
      </c>
      <c r="N25" s="37"/>
    </row>
    <row r="26" spans="1:17" ht="50.25" customHeight="1" x14ac:dyDescent="0.25">
      <c r="A26" s="231" t="s">
        <v>70</v>
      </c>
      <c r="B26" s="230" t="s">
        <v>231</v>
      </c>
      <c r="C26" s="232"/>
      <c r="D26" s="232"/>
      <c r="E26" s="232"/>
      <c r="F26" s="230" t="s">
        <v>230</v>
      </c>
      <c r="G26" s="233"/>
      <c r="H26" s="230" t="s">
        <v>233</v>
      </c>
      <c r="I26" s="26">
        <f>'Etat récapitulatif des dépenses'!H77</f>
        <v>0</v>
      </c>
      <c r="J26" s="217"/>
      <c r="K26" s="243">
        <f>'Etat récapitulatif des dépenses'!K77</f>
        <v>0</v>
      </c>
      <c r="L26" s="242" t="str">
        <f>IF('Etat récapitulatif des dépenses'!K77=K26,"montants conformes","revoir les cellules de calcul")</f>
        <v>montants conformes</v>
      </c>
      <c r="N26" s="22"/>
      <c r="O26" s="22"/>
      <c r="P26" s="22"/>
      <c r="Q26" s="22"/>
    </row>
    <row r="27" spans="1:17" ht="50.25" customHeight="1" thickBot="1" x14ac:dyDescent="0.3">
      <c r="A27" s="244" t="s">
        <v>70</v>
      </c>
      <c r="B27" s="245" t="s">
        <v>232</v>
      </c>
      <c r="C27" s="246"/>
      <c r="D27" s="246"/>
      <c r="E27" s="246"/>
      <c r="F27" s="245" t="s">
        <v>229</v>
      </c>
      <c r="G27" s="247"/>
      <c r="H27" s="245" t="s">
        <v>228</v>
      </c>
      <c r="I27" s="248">
        <f>'Etat récapitulatif des dépenses'!H78</f>
        <v>0</v>
      </c>
      <c r="J27" s="249"/>
      <c r="K27" s="250">
        <f>'Etat récapitulatif des dépenses'!K78</f>
        <v>0</v>
      </c>
      <c r="L27" s="242" t="str">
        <f>IF('Etat récapitulatif des dépenses'!K78=K27,"montants conformes","revoir les cellules de calcul")</f>
        <v>montants conformes</v>
      </c>
      <c r="N27" s="22"/>
      <c r="O27" s="22"/>
      <c r="P27" s="22"/>
      <c r="Q27" s="22"/>
    </row>
    <row r="28" spans="1:17" ht="15.75" thickBot="1" x14ac:dyDescent="0.3">
      <c r="A28" s="213"/>
      <c r="B28" s="214"/>
      <c r="C28" s="215"/>
      <c r="D28" s="215"/>
      <c r="E28" s="215"/>
      <c r="F28" s="214"/>
      <c r="G28" s="214"/>
      <c r="H28" s="214"/>
      <c r="I28" s="214"/>
      <c r="J28" s="214"/>
      <c r="K28" s="214"/>
      <c r="L28" s="214"/>
      <c r="N28" s="22"/>
      <c r="O28" s="22"/>
      <c r="P28" s="22"/>
      <c r="Q28" s="22"/>
    </row>
    <row r="29" spans="1:17" s="20" customFormat="1" ht="15.75" thickBot="1" x14ac:dyDescent="0.3">
      <c r="A29" s="449" t="s">
        <v>108</v>
      </c>
      <c r="B29" s="450"/>
      <c r="C29" s="450"/>
      <c r="D29" s="450"/>
      <c r="E29" s="450"/>
      <c r="F29" s="450"/>
      <c r="G29" s="450"/>
      <c r="H29" s="451"/>
      <c r="I29" s="216"/>
      <c r="J29" s="216"/>
      <c r="K29" s="256">
        <f>K23+K26+K27</f>
        <v>0</v>
      </c>
      <c r="M29" s="23"/>
      <c r="N29" s="23"/>
      <c r="O29" s="23"/>
      <c r="P29" s="23"/>
    </row>
    <row r="30" spans="1:17" ht="15.75" thickBot="1" x14ac:dyDescent="0.3">
      <c r="A30" s="64"/>
      <c r="B30" s="65" t="s">
        <v>109</v>
      </c>
      <c r="C30" s="66">
        <f>IF(MIN(C19:C22)&lt;1/1/2021,"",MIN(C19:C22))</f>
        <v>44348</v>
      </c>
      <c r="D30" s="66">
        <f>IF(MIN(D19:D22)&lt;1/1/2021,"",MIN(D19:D22))</f>
        <v>44197</v>
      </c>
      <c r="E30" s="67">
        <f>IF(MAX(E19:E22)&lt;1/1/2028,"",MAX(E19:E22))</f>
        <v>44197</v>
      </c>
      <c r="N30" s="21"/>
      <c r="O30" s="21"/>
    </row>
    <row r="31" spans="1:17" x14ac:dyDescent="0.25">
      <c r="N31" s="21"/>
      <c r="O31" s="21"/>
    </row>
  </sheetData>
  <sheetProtection insertColumns="0" insertRows="0"/>
  <mergeCells count="4">
    <mergeCell ref="A29:H29"/>
    <mergeCell ref="A23:H23"/>
    <mergeCell ref="A5:K5"/>
    <mergeCell ref="A3:K3"/>
  </mergeCells>
  <conditionalFormatting sqref="B19:B22 B26:B28">
    <cfRule type="containsText" dxfId="0" priority="1" operator="containsText" text="Renseigner le libellé dans l'onglet Etat récapitulatif des dépenses">
      <formula>NOT(ISERROR(SEARCH("Renseigner le libellé dans l'onglet Etat récapitulatif des dépenses",B19)))</formula>
    </cfRule>
  </conditionalFormatting>
  <pageMargins left="0.70866141732283472" right="0.70866141732283472" top="1.2204724409448819" bottom="0.74803149606299213" header="0.31496062992125984" footer="0.31496062992125984"/>
  <pageSetup paperSize="8" scale="91" orientation="landscape" r:id="rId1"/>
  <headerFooter differentOddEven="1">
    <oddHeader>&amp;C&amp;G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2279F-9A9C-4E60-BAE3-34AE8E5268B1}">
  <dimension ref="B1:E401"/>
  <sheetViews>
    <sheetView workbookViewId="0">
      <selection activeCell="D2" sqref="D2:D401"/>
    </sheetView>
  </sheetViews>
  <sheetFormatPr baseColWidth="10" defaultColWidth="11.42578125" defaultRowHeight="15" x14ac:dyDescent="0.25"/>
  <cols>
    <col min="2" max="3" width="56.5703125" customWidth="1"/>
    <col min="4" max="4" width="38.140625" customWidth="1"/>
    <col min="5" max="5" width="46.5703125" customWidth="1"/>
  </cols>
  <sheetData>
    <row r="1" spans="2:5" s="32" customFormat="1" x14ac:dyDescent="0.25">
      <c r="B1" s="32" t="s">
        <v>113</v>
      </c>
      <c r="C1" s="32" t="s">
        <v>114</v>
      </c>
      <c r="D1" s="32" t="s">
        <v>115</v>
      </c>
      <c r="E1" s="32" t="s">
        <v>116</v>
      </c>
    </row>
    <row r="2" spans="2:5" x14ac:dyDescent="0.25">
      <c r="B2" t="s">
        <v>117</v>
      </c>
      <c r="C2">
        <v>0</v>
      </c>
      <c r="D2" s="68">
        <v>0</v>
      </c>
      <c r="E2" s="45">
        <v>0</v>
      </c>
    </row>
    <row r="3" spans="2:5" x14ac:dyDescent="0.25">
      <c r="C3">
        <v>0.25</v>
      </c>
      <c r="D3" s="69">
        <f>1.001</f>
        <v>1.0009999999999999</v>
      </c>
      <c r="E3" s="44">
        <v>0.01</v>
      </c>
    </row>
    <row r="4" spans="2:5" x14ac:dyDescent="0.25">
      <c r="C4">
        <v>0.5</v>
      </c>
      <c r="D4" s="69">
        <v>1.5</v>
      </c>
      <c r="E4" s="44">
        <v>0.02</v>
      </c>
    </row>
    <row r="5" spans="2:5" x14ac:dyDescent="0.25">
      <c r="C5">
        <v>0.75</v>
      </c>
      <c r="D5" s="69">
        <v>2</v>
      </c>
      <c r="E5" s="44">
        <v>0.03</v>
      </c>
    </row>
    <row r="6" spans="2:5" x14ac:dyDescent="0.25">
      <c r="C6">
        <v>1</v>
      </c>
      <c r="D6" s="69">
        <v>2.5</v>
      </c>
      <c r="E6" s="44">
        <v>0.04</v>
      </c>
    </row>
    <row r="7" spans="2:5" x14ac:dyDescent="0.25">
      <c r="C7">
        <v>1.25</v>
      </c>
      <c r="D7" s="69">
        <v>3</v>
      </c>
      <c r="E7" s="44">
        <v>0.05</v>
      </c>
    </row>
    <row r="8" spans="2:5" x14ac:dyDescent="0.25">
      <c r="C8">
        <v>1.5</v>
      </c>
      <c r="D8" s="69">
        <v>3.5</v>
      </c>
      <c r="E8" s="44">
        <v>0.06</v>
      </c>
    </row>
    <row r="9" spans="2:5" x14ac:dyDescent="0.25">
      <c r="C9">
        <v>1.75</v>
      </c>
      <c r="D9" s="69">
        <v>4</v>
      </c>
      <c r="E9" s="44">
        <v>7.0000000000000007E-2</v>
      </c>
    </row>
    <row r="10" spans="2:5" x14ac:dyDescent="0.25">
      <c r="C10">
        <v>2</v>
      </c>
      <c r="D10" s="69">
        <v>4.5</v>
      </c>
      <c r="E10" s="44">
        <v>0.08</v>
      </c>
    </row>
    <row r="11" spans="2:5" x14ac:dyDescent="0.25">
      <c r="C11">
        <v>2.25</v>
      </c>
      <c r="D11" s="69">
        <v>5</v>
      </c>
      <c r="E11" s="44">
        <v>0.09</v>
      </c>
    </row>
    <row r="12" spans="2:5" x14ac:dyDescent="0.25">
      <c r="C12">
        <v>2.5</v>
      </c>
      <c r="D12" s="69">
        <v>5.5</v>
      </c>
      <c r="E12" s="44">
        <v>0.1</v>
      </c>
    </row>
    <row r="13" spans="2:5" x14ac:dyDescent="0.25">
      <c r="C13">
        <v>2.75</v>
      </c>
      <c r="D13" s="69">
        <v>6</v>
      </c>
      <c r="E13" s="44">
        <v>0.11</v>
      </c>
    </row>
    <row r="14" spans="2:5" x14ac:dyDescent="0.25">
      <c r="C14">
        <v>3</v>
      </c>
      <c r="D14" s="69">
        <v>6.5</v>
      </c>
      <c r="E14" s="44">
        <v>0.12</v>
      </c>
    </row>
    <row r="15" spans="2:5" x14ac:dyDescent="0.25">
      <c r="C15">
        <v>3.25</v>
      </c>
      <c r="D15" s="69">
        <v>7</v>
      </c>
      <c r="E15" s="44">
        <v>0.13</v>
      </c>
    </row>
    <row r="16" spans="2:5" x14ac:dyDescent="0.25">
      <c r="C16">
        <v>3.5</v>
      </c>
      <c r="D16" s="69">
        <v>7.5</v>
      </c>
      <c r="E16" s="44">
        <v>0.14000000000000001</v>
      </c>
    </row>
    <row r="17" spans="3:5" x14ac:dyDescent="0.25">
      <c r="C17">
        <v>3.75</v>
      </c>
      <c r="D17" s="69">
        <v>8</v>
      </c>
      <c r="E17" s="44">
        <v>0.15</v>
      </c>
    </row>
    <row r="18" spans="3:5" x14ac:dyDescent="0.25">
      <c r="C18">
        <v>4</v>
      </c>
      <c r="D18" s="69">
        <v>8.5</v>
      </c>
      <c r="E18" s="44">
        <v>0.16</v>
      </c>
    </row>
    <row r="19" spans="3:5" x14ac:dyDescent="0.25">
      <c r="C19">
        <v>4.25</v>
      </c>
      <c r="D19" s="69">
        <v>9</v>
      </c>
      <c r="E19" s="44">
        <v>0.17</v>
      </c>
    </row>
    <row r="20" spans="3:5" x14ac:dyDescent="0.25">
      <c r="C20">
        <v>4.5</v>
      </c>
      <c r="D20" s="69">
        <v>9.5</v>
      </c>
      <c r="E20" s="44">
        <v>0.18</v>
      </c>
    </row>
    <row r="21" spans="3:5" x14ac:dyDescent="0.25">
      <c r="C21">
        <v>4.75</v>
      </c>
      <c r="D21" s="69">
        <v>10</v>
      </c>
      <c r="E21" s="44">
        <v>0.19</v>
      </c>
    </row>
    <row r="22" spans="3:5" x14ac:dyDescent="0.25">
      <c r="C22">
        <v>5</v>
      </c>
      <c r="D22" s="69">
        <v>10.5</v>
      </c>
      <c r="E22" s="44">
        <v>0.2</v>
      </c>
    </row>
    <row r="23" spans="3:5" x14ac:dyDescent="0.25">
      <c r="C23">
        <v>5.25</v>
      </c>
      <c r="D23" s="69">
        <v>11</v>
      </c>
      <c r="E23" s="44">
        <v>0.21</v>
      </c>
    </row>
    <row r="24" spans="3:5" x14ac:dyDescent="0.25">
      <c r="C24">
        <v>5.5</v>
      </c>
      <c r="D24" s="69">
        <v>11.5</v>
      </c>
      <c r="E24" s="44">
        <v>0.22</v>
      </c>
    </row>
    <row r="25" spans="3:5" x14ac:dyDescent="0.25">
      <c r="C25">
        <v>5.75</v>
      </c>
      <c r="D25" s="69">
        <v>12</v>
      </c>
      <c r="E25" s="44">
        <v>0.23</v>
      </c>
    </row>
    <row r="26" spans="3:5" x14ac:dyDescent="0.25">
      <c r="C26">
        <v>6</v>
      </c>
      <c r="D26" s="69">
        <v>12.5</v>
      </c>
      <c r="E26" s="44">
        <v>0.24</v>
      </c>
    </row>
    <row r="27" spans="3:5" x14ac:dyDescent="0.25">
      <c r="C27">
        <v>6.25</v>
      </c>
      <c r="D27" s="69">
        <v>13</v>
      </c>
      <c r="E27" s="44">
        <v>0.25</v>
      </c>
    </row>
    <row r="28" spans="3:5" x14ac:dyDescent="0.25">
      <c r="C28">
        <v>6.5</v>
      </c>
      <c r="D28" s="69">
        <v>13.5</v>
      </c>
      <c r="E28" s="44">
        <v>0.26</v>
      </c>
    </row>
    <row r="29" spans="3:5" x14ac:dyDescent="0.25">
      <c r="C29">
        <v>6.75</v>
      </c>
      <c r="D29" s="69">
        <v>14</v>
      </c>
      <c r="E29" s="44">
        <v>0.27</v>
      </c>
    </row>
    <row r="30" spans="3:5" x14ac:dyDescent="0.25">
      <c r="C30">
        <v>7</v>
      </c>
      <c r="D30" s="69">
        <v>14.5</v>
      </c>
      <c r="E30" s="44">
        <v>0.28000000000000003</v>
      </c>
    </row>
    <row r="31" spans="3:5" x14ac:dyDescent="0.25">
      <c r="C31">
        <v>7.25</v>
      </c>
      <c r="D31" s="69">
        <v>15</v>
      </c>
      <c r="E31" s="44">
        <v>0.28999999999999998</v>
      </c>
    </row>
    <row r="32" spans="3:5" x14ac:dyDescent="0.25">
      <c r="C32">
        <v>7.5</v>
      </c>
      <c r="D32" s="69">
        <v>15.5</v>
      </c>
      <c r="E32" s="44">
        <v>0.3</v>
      </c>
    </row>
    <row r="33" spans="3:5" x14ac:dyDescent="0.25">
      <c r="C33">
        <v>7.75</v>
      </c>
      <c r="D33" s="69">
        <v>16</v>
      </c>
      <c r="E33" s="44">
        <v>0.31</v>
      </c>
    </row>
    <row r="34" spans="3:5" x14ac:dyDescent="0.25">
      <c r="C34">
        <v>8</v>
      </c>
      <c r="D34" s="69">
        <v>16.5</v>
      </c>
      <c r="E34" s="44">
        <v>0.32</v>
      </c>
    </row>
    <row r="35" spans="3:5" x14ac:dyDescent="0.25">
      <c r="C35">
        <v>8.25</v>
      </c>
      <c r="D35" s="69">
        <v>17</v>
      </c>
      <c r="E35" s="44">
        <v>0.33</v>
      </c>
    </row>
    <row r="36" spans="3:5" x14ac:dyDescent="0.25">
      <c r="C36">
        <v>8.5</v>
      </c>
      <c r="D36" s="69">
        <v>17.5</v>
      </c>
      <c r="E36" s="44">
        <v>0.34</v>
      </c>
    </row>
    <row r="37" spans="3:5" x14ac:dyDescent="0.25">
      <c r="C37">
        <v>8.75</v>
      </c>
      <c r="D37" s="69">
        <v>18</v>
      </c>
      <c r="E37" s="44">
        <v>0.35</v>
      </c>
    </row>
    <row r="38" spans="3:5" x14ac:dyDescent="0.25">
      <c r="C38">
        <v>9</v>
      </c>
      <c r="D38" s="69">
        <v>18.5</v>
      </c>
      <c r="E38" s="44">
        <v>0.36</v>
      </c>
    </row>
    <row r="39" spans="3:5" x14ac:dyDescent="0.25">
      <c r="C39">
        <v>9.25</v>
      </c>
      <c r="D39" s="69">
        <v>19</v>
      </c>
      <c r="E39" s="44">
        <v>0.37</v>
      </c>
    </row>
    <row r="40" spans="3:5" x14ac:dyDescent="0.25">
      <c r="C40">
        <v>9.5</v>
      </c>
      <c r="D40" s="69">
        <v>19.5</v>
      </c>
      <c r="E40" s="44">
        <v>0.38</v>
      </c>
    </row>
    <row r="41" spans="3:5" x14ac:dyDescent="0.25">
      <c r="C41">
        <v>9.75</v>
      </c>
      <c r="D41" s="69">
        <v>20</v>
      </c>
      <c r="E41" s="44">
        <v>0.39</v>
      </c>
    </row>
    <row r="42" spans="3:5" x14ac:dyDescent="0.25">
      <c r="C42">
        <v>10</v>
      </c>
      <c r="D42" s="69">
        <v>20.5</v>
      </c>
      <c r="E42" s="44">
        <v>0.4</v>
      </c>
    </row>
    <row r="43" spans="3:5" x14ac:dyDescent="0.25">
      <c r="C43">
        <v>10.25</v>
      </c>
      <c r="D43" s="69">
        <v>21</v>
      </c>
      <c r="E43" s="44">
        <v>0.41</v>
      </c>
    </row>
    <row r="44" spans="3:5" x14ac:dyDescent="0.25">
      <c r="C44">
        <v>10.5</v>
      </c>
      <c r="D44" s="69">
        <v>21.5</v>
      </c>
      <c r="E44" s="44">
        <v>0.42</v>
      </c>
    </row>
    <row r="45" spans="3:5" x14ac:dyDescent="0.25">
      <c r="C45">
        <v>10.75</v>
      </c>
      <c r="D45" s="69">
        <v>22</v>
      </c>
      <c r="E45" s="44">
        <v>0.43</v>
      </c>
    </row>
    <row r="46" spans="3:5" x14ac:dyDescent="0.25">
      <c r="C46">
        <v>11</v>
      </c>
      <c r="D46" s="69">
        <v>22.5</v>
      </c>
      <c r="E46" s="44">
        <v>0.44</v>
      </c>
    </row>
    <row r="47" spans="3:5" x14ac:dyDescent="0.25">
      <c r="C47">
        <v>11.25</v>
      </c>
      <c r="D47" s="69">
        <v>23</v>
      </c>
      <c r="E47" s="44">
        <v>0.45</v>
      </c>
    </row>
    <row r="48" spans="3:5" x14ac:dyDescent="0.25">
      <c r="C48">
        <v>11.5</v>
      </c>
      <c r="D48" s="69">
        <v>23.5</v>
      </c>
      <c r="E48" s="44">
        <v>0.46</v>
      </c>
    </row>
    <row r="49" spans="3:5" x14ac:dyDescent="0.25">
      <c r="C49">
        <v>11.75</v>
      </c>
      <c r="D49" s="69">
        <v>24</v>
      </c>
      <c r="E49" s="44">
        <v>0.47</v>
      </c>
    </row>
    <row r="50" spans="3:5" x14ac:dyDescent="0.25">
      <c r="C50">
        <v>12</v>
      </c>
      <c r="D50" s="69">
        <v>24.5</v>
      </c>
      <c r="E50" s="44">
        <v>0.48</v>
      </c>
    </row>
    <row r="51" spans="3:5" x14ac:dyDescent="0.25">
      <c r="C51">
        <v>12.25</v>
      </c>
      <c r="D51" s="69">
        <v>25</v>
      </c>
      <c r="E51" s="44">
        <v>0.49</v>
      </c>
    </row>
    <row r="52" spans="3:5" x14ac:dyDescent="0.25">
      <c r="C52">
        <v>12.5</v>
      </c>
      <c r="D52" s="69">
        <v>25.5</v>
      </c>
      <c r="E52" s="44">
        <v>0.5</v>
      </c>
    </row>
    <row r="53" spans="3:5" x14ac:dyDescent="0.25">
      <c r="C53">
        <v>12.75</v>
      </c>
      <c r="D53" s="69">
        <v>26</v>
      </c>
      <c r="E53" s="44">
        <v>0.51</v>
      </c>
    </row>
    <row r="54" spans="3:5" x14ac:dyDescent="0.25">
      <c r="C54">
        <v>13</v>
      </c>
      <c r="D54" s="69">
        <v>26.5</v>
      </c>
      <c r="E54" s="44">
        <v>0.52</v>
      </c>
    </row>
    <row r="55" spans="3:5" x14ac:dyDescent="0.25">
      <c r="C55">
        <v>13.25</v>
      </c>
      <c r="D55" s="69">
        <v>27</v>
      </c>
      <c r="E55" s="44">
        <v>0.53</v>
      </c>
    </row>
    <row r="56" spans="3:5" x14ac:dyDescent="0.25">
      <c r="C56">
        <v>13.5</v>
      </c>
      <c r="D56" s="69">
        <v>27.5</v>
      </c>
      <c r="E56" s="44">
        <v>0.54</v>
      </c>
    </row>
    <row r="57" spans="3:5" x14ac:dyDescent="0.25">
      <c r="C57">
        <v>13.75</v>
      </c>
      <c r="D57" s="69">
        <v>28</v>
      </c>
      <c r="E57" s="44">
        <v>0.55000000000000004</v>
      </c>
    </row>
    <row r="58" spans="3:5" x14ac:dyDescent="0.25">
      <c r="C58">
        <v>14</v>
      </c>
      <c r="D58" s="69">
        <v>28.5</v>
      </c>
      <c r="E58" s="44">
        <v>0.56000000000000005</v>
      </c>
    </row>
    <row r="59" spans="3:5" x14ac:dyDescent="0.25">
      <c r="C59">
        <v>14.25</v>
      </c>
      <c r="D59" s="69">
        <v>29</v>
      </c>
      <c r="E59" s="44">
        <v>0.56999999999999995</v>
      </c>
    </row>
    <row r="60" spans="3:5" x14ac:dyDescent="0.25">
      <c r="C60">
        <v>14.5</v>
      </c>
      <c r="D60" s="69">
        <v>29.5</v>
      </c>
      <c r="E60" s="44">
        <v>0.57999999999999996</v>
      </c>
    </row>
    <row r="61" spans="3:5" x14ac:dyDescent="0.25">
      <c r="C61">
        <v>14.75</v>
      </c>
      <c r="D61" s="69">
        <v>30</v>
      </c>
      <c r="E61" s="44">
        <v>0.59</v>
      </c>
    </row>
    <row r="62" spans="3:5" x14ac:dyDescent="0.25">
      <c r="C62">
        <v>15</v>
      </c>
      <c r="D62" s="69">
        <v>30.5</v>
      </c>
      <c r="E62" s="44">
        <v>0.6</v>
      </c>
    </row>
    <row r="63" spans="3:5" x14ac:dyDescent="0.25">
      <c r="C63">
        <v>15.25</v>
      </c>
      <c r="D63" s="69">
        <v>31</v>
      </c>
      <c r="E63" s="44">
        <v>0.61</v>
      </c>
    </row>
    <row r="64" spans="3:5" x14ac:dyDescent="0.25">
      <c r="C64">
        <v>15.5</v>
      </c>
      <c r="D64" s="69">
        <v>31.5</v>
      </c>
      <c r="E64" s="44">
        <v>0.62</v>
      </c>
    </row>
    <row r="65" spans="3:5" x14ac:dyDescent="0.25">
      <c r="C65">
        <v>15.75</v>
      </c>
      <c r="D65" s="69">
        <v>32</v>
      </c>
      <c r="E65" s="44">
        <v>0.63</v>
      </c>
    </row>
    <row r="66" spans="3:5" x14ac:dyDescent="0.25">
      <c r="C66">
        <v>16</v>
      </c>
      <c r="D66" s="69">
        <v>32.5</v>
      </c>
      <c r="E66" s="44">
        <v>0.64</v>
      </c>
    </row>
    <row r="67" spans="3:5" x14ac:dyDescent="0.25">
      <c r="C67">
        <v>16.25</v>
      </c>
      <c r="D67" s="69">
        <v>33</v>
      </c>
      <c r="E67" s="44">
        <v>0.65</v>
      </c>
    </row>
    <row r="68" spans="3:5" x14ac:dyDescent="0.25">
      <c r="C68">
        <v>16.5</v>
      </c>
      <c r="D68" s="69">
        <v>33.5</v>
      </c>
      <c r="E68" s="44">
        <v>0.66</v>
      </c>
    </row>
    <row r="69" spans="3:5" x14ac:dyDescent="0.25">
      <c r="C69">
        <v>16.75</v>
      </c>
      <c r="D69" s="69">
        <v>34</v>
      </c>
      <c r="E69" s="44">
        <v>0.67</v>
      </c>
    </row>
    <row r="70" spans="3:5" x14ac:dyDescent="0.25">
      <c r="C70">
        <v>17</v>
      </c>
      <c r="D70" s="69">
        <v>34.5</v>
      </c>
      <c r="E70" s="44">
        <v>0.68</v>
      </c>
    </row>
    <row r="71" spans="3:5" x14ac:dyDescent="0.25">
      <c r="C71">
        <v>17.25</v>
      </c>
      <c r="D71" s="69">
        <v>35</v>
      </c>
      <c r="E71" s="44">
        <v>0.69</v>
      </c>
    </row>
    <row r="72" spans="3:5" x14ac:dyDescent="0.25">
      <c r="C72">
        <v>17.5</v>
      </c>
      <c r="D72" s="69">
        <v>35.5</v>
      </c>
      <c r="E72" s="44">
        <v>0.7</v>
      </c>
    </row>
    <row r="73" spans="3:5" x14ac:dyDescent="0.25">
      <c r="C73">
        <v>17.75</v>
      </c>
      <c r="D73" s="69">
        <v>36</v>
      </c>
      <c r="E73" s="44">
        <v>0.71</v>
      </c>
    </row>
    <row r="74" spans="3:5" x14ac:dyDescent="0.25">
      <c r="C74">
        <v>18</v>
      </c>
      <c r="D74" s="69">
        <v>36.5</v>
      </c>
      <c r="E74" s="44">
        <v>0.72</v>
      </c>
    </row>
    <row r="75" spans="3:5" x14ac:dyDescent="0.25">
      <c r="C75">
        <v>18.25</v>
      </c>
      <c r="D75" s="69">
        <v>37</v>
      </c>
      <c r="E75" s="44">
        <v>0.73</v>
      </c>
    </row>
    <row r="76" spans="3:5" x14ac:dyDescent="0.25">
      <c r="C76">
        <v>18.5</v>
      </c>
      <c r="D76" s="69">
        <v>37.5</v>
      </c>
      <c r="E76" s="44">
        <v>0.74</v>
      </c>
    </row>
    <row r="77" spans="3:5" x14ac:dyDescent="0.25">
      <c r="C77">
        <v>18.75</v>
      </c>
      <c r="D77" s="69">
        <v>38</v>
      </c>
      <c r="E77" s="44">
        <v>0.75</v>
      </c>
    </row>
    <row r="78" spans="3:5" x14ac:dyDescent="0.25">
      <c r="C78">
        <v>19</v>
      </c>
      <c r="D78" s="69">
        <v>38.5</v>
      </c>
      <c r="E78" s="44">
        <v>0.76</v>
      </c>
    </row>
    <row r="79" spans="3:5" x14ac:dyDescent="0.25">
      <c r="C79">
        <v>19.25</v>
      </c>
      <c r="D79" s="69">
        <v>39</v>
      </c>
      <c r="E79" s="44">
        <v>0.77</v>
      </c>
    </row>
    <row r="80" spans="3:5" x14ac:dyDescent="0.25">
      <c r="C80">
        <v>19.5</v>
      </c>
      <c r="D80" s="69">
        <v>39.5</v>
      </c>
      <c r="E80" s="44">
        <v>0.78</v>
      </c>
    </row>
    <row r="81" spans="3:5" x14ac:dyDescent="0.25">
      <c r="C81">
        <v>19.75</v>
      </c>
      <c r="D81" s="69">
        <v>40</v>
      </c>
      <c r="E81" s="44">
        <v>0.79</v>
      </c>
    </row>
    <row r="82" spans="3:5" x14ac:dyDescent="0.25">
      <c r="C82">
        <v>20</v>
      </c>
      <c r="D82" s="69">
        <v>40.5</v>
      </c>
      <c r="E82" s="44">
        <v>0.8</v>
      </c>
    </row>
    <row r="83" spans="3:5" x14ac:dyDescent="0.25">
      <c r="C83">
        <v>20.25</v>
      </c>
      <c r="D83" s="69">
        <v>41</v>
      </c>
      <c r="E83" s="44">
        <v>0.81</v>
      </c>
    </row>
    <row r="84" spans="3:5" x14ac:dyDescent="0.25">
      <c r="C84">
        <v>20.5</v>
      </c>
      <c r="D84" s="69">
        <v>41.5</v>
      </c>
      <c r="E84" s="44">
        <v>0.82</v>
      </c>
    </row>
    <row r="85" spans="3:5" x14ac:dyDescent="0.25">
      <c r="C85">
        <v>20.75</v>
      </c>
      <c r="D85" s="69">
        <v>42</v>
      </c>
      <c r="E85" s="44">
        <v>0.83</v>
      </c>
    </row>
    <row r="86" spans="3:5" x14ac:dyDescent="0.25">
      <c r="C86">
        <v>21</v>
      </c>
      <c r="D86" s="69">
        <v>42.5</v>
      </c>
      <c r="E86" s="44">
        <v>0.84</v>
      </c>
    </row>
    <row r="87" spans="3:5" x14ac:dyDescent="0.25">
      <c r="C87">
        <v>21.25</v>
      </c>
      <c r="D87" s="69">
        <v>43</v>
      </c>
      <c r="E87" s="44">
        <v>0.85</v>
      </c>
    </row>
    <row r="88" spans="3:5" x14ac:dyDescent="0.25">
      <c r="C88">
        <v>21.5</v>
      </c>
      <c r="D88" s="69">
        <v>43.5</v>
      </c>
      <c r="E88" s="44">
        <v>0.86</v>
      </c>
    </row>
    <row r="89" spans="3:5" x14ac:dyDescent="0.25">
      <c r="C89">
        <v>21.75</v>
      </c>
      <c r="D89" s="69">
        <v>44</v>
      </c>
      <c r="E89" s="44">
        <v>0.87</v>
      </c>
    </row>
    <row r="90" spans="3:5" x14ac:dyDescent="0.25">
      <c r="C90">
        <v>22</v>
      </c>
      <c r="D90" s="69">
        <v>44.5</v>
      </c>
      <c r="E90" s="44">
        <v>0.88</v>
      </c>
    </row>
    <row r="91" spans="3:5" x14ac:dyDescent="0.25">
      <c r="C91">
        <v>22.25</v>
      </c>
      <c r="D91" s="69">
        <v>45</v>
      </c>
      <c r="E91" s="44">
        <v>0.89</v>
      </c>
    </row>
    <row r="92" spans="3:5" x14ac:dyDescent="0.25">
      <c r="C92">
        <v>22.5</v>
      </c>
      <c r="D92" s="69">
        <v>45.5</v>
      </c>
      <c r="E92" s="44">
        <v>0.9</v>
      </c>
    </row>
    <row r="93" spans="3:5" x14ac:dyDescent="0.25">
      <c r="C93">
        <v>22.75</v>
      </c>
      <c r="D93" s="69">
        <v>46</v>
      </c>
      <c r="E93" s="44">
        <v>0.91</v>
      </c>
    </row>
    <row r="94" spans="3:5" x14ac:dyDescent="0.25">
      <c r="C94">
        <v>23</v>
      </c>
      <c r="D94" s="69">
        <v>46.5</v>
      </c>
      <c r="E94" s="44">
        <v>0.92</v>
      </c>
    </row>
    <row r="95" spans="3:5" x14ac:dyDescent="0.25">
      <c r="C95">
        <v>23.25</v>
      </c>
      <c r="D95" s="69">
        <v>47</v>
      </c>
      <c r="E95" s="44">
        <v>0.93</v>
      </c>
    </row>
    <row r="96" spans="3:5" x14ac:dyDescent="0.25">
      <c r="C96">
        <v>23.5</v>
      </c>
      <c r="D96" s="69">
        <v>47.5</v>
      </c>
      <c r="E96" s="44">
        <v>0.94</v>
      </c>
    </row>
    <row r="97" spans="3:5" x14ac:dyDescent="0.25">
      <c r="C97">
        <v>23.75</v>
      </c>
      <c r="D97" s="69">
        <v>48</v>
      </c>
      <c r="E97" s="44">
        <v>0.95</v>
      </c>
    </row>
    <row r="98" spans="3:5" x14ac:dyDescent="0.25">
      <c r="C98">
        <v>24</v>
      </c>
      <c r="D98" s="69">
        <v>48.5</v>
      </c>
      <c r="E98" s="44">
        <v>0.96</v>
      </c>
    </row>
    <row r="99" spans="3:5" x14ac:dyDescent="0.25">
      <c r="C99">
        <v>24.25</v>
      </c>
      <c r="D99" s="69">
        <v>49</v>
      </c>
      <c r="E99" s="44">
        <v>0.97</v>
      </c>
    </row>
    <row r="100" spans="3:5" x14ac:dyDescent="0.25">
      <c r="C100">
        <v>24.5</v>
      </c>
      <c r="D100" s="69">
        <v>49.5</v>
      </c>
      <c r="E100" s="44">
        <v>0.98</v>
      </c>
    </row>
    <row r="101" spans="3:5" x14ac:dyDescent="0.25">
      <c r="C101">
        <v>24.75</v>
      </c>
      <c r="D101" s="69">
        <v>50</v>
      </c>
      <c r="E101" s="44">
        <v>0.99</v>
      </c>
    </row>
    <row r="102" spans="3:5" x14ac:dyDescent="0.25">
      <c r="C102">
        <v>25</v>
      </c>
      <c r="D102" s="69">
        <v>50.5</v>
      </c>
      <c r="E102" s="44">
        <v>1</v>
      </c>
    </row>
    <row r="103" spans="3:5" x14ac:dyDescent="0.25">
      <c r="C103">
        <v>25.25</v>
      </c>
      <c r="D103" s="69">
        <v>51</v>
      </c>
    </row>
    <row r="104" spans="3:5" x14ac:dyDescent="0.25">
      <c r="C104">
        <v>25.5</v>
      </c>
      <c r="D104" s="69">
        <v>51.5</v>
      </c>
    </row>
    <row r="105" spans="3:5" x14ac:dyDescent="0.25">
      <c r="C105">
        <v>25.75</v>
      </c>
      <c r="D105" s="69">
        <v>52</v>
      </c>
    </row>
    <row r="106" spans="3:5" x14ac:dyDescent="0.25">
      <c r="C106">
        <v>26</v>
      </c>
      <c r="D106" s="69">
        <v>52.5</v>
      </c>
    </row>
    <row r="107" spans="3:5" x14ac:dyDescent="0.25">
      <c r="C107">
        <v>26.25</v>
      </c>
      <c r="D107" s="69">
        <v>53</v>
      </c>
    </row>
    <row r="108" spans="3:5" x14ac:dyDescent="0.25">
      <c r="C108">
        <v>26.5</v>
      </c>
      <c r="D108" s="69">
        <v>53.5</v>
      </c>
    </row>
    <row r="109" spans="3:5" x14ac:dyDescent="0.25">
      <c r="C109">
        <v>26.75</v>
      </c>
      <c r="D109" s="69">
        <v>54</v>
      </c>
    </row>
    <row r="110" spans="3:5" x14ac:dyDescent="0.25">
      <c r="C110">
        <v>27</v>
      </c>
      <c r="D110" s="69">
        <v>54.5</v>
      </c>
    </row>
    <row r="111" spans="3:5" x14ac:dyDescent="0.25">
      <c r="C111">
        <v>27.25</v>
      </c>
      <c r="D111" s="69">
        <v>55</v>
      </c>
    </row>
    <row r="112" spans="3:5" x14ac:dyDescent="0.25">
      <c r="C112">
        <v>27.5</v>
      </c>
      <c r="D112" s="69">
        <v>55.5</v>
      </c>
    </row>
    <row r="113" spans="3:4" x14ac:dyDescent="0.25">
      <c r="C113">
        <v>27.75</v>
      </c>
      <c r="D113" s="69">
        <v>56</v>
      </c>
    </row>
    <row r="114" spans="3:4" x14ac:dyDescent="0.25">
      <c r="C114">
        <v>28</v>
      </c>
      <c r="D114" s="69">
        <v>56.5</v>
      </c>
    </row>
    <row r="115" spans="3:4" x14ac:dyDescent="0.25">
      <c r="C115">
        <v>28.25</v>
      </c>
      <c r="D115" s="69">
        <v>57</v>
      </c>
    </row>
    <row r="116" spans="3:4" x14ac:dyDescent="0.25">
      <c r="C116">
        <v>28.5</v>
      </c>
      <c r="D116" s="69">
        <v>57.5</v>
      </c>
    </row>
    <row r="117" spans="3:4" x14ac:dyDescent="0.25">
      <c r="C117">
        <v>28.75</v>
      </c>
      <c r="D117" s="69">
        <v>58</v>
      </c>
    </row>
    <row r="118" spans="3:4" x14ac:dyDescent="0.25">
      <c r="C118">
        <v>29</v>
      </c>
      <c r="D118" s="69">
        <v>58.5</v>
      </c>
    </row>
    <row r="119" spans="3:4" x14ac:dyDescent="0.25">
      <c r="C119">
        <v>29.25</v>
      </c>
      <c r="D119" s="69">
        <v>59</v>
      </c>
    </row>
    <row r="120" spans="3:4" x14ac:dyDescent="0.25">
      <c r="C120">
        <v>29.5</v>
      </c>
      <c r="D120" s="69">
        <v>59.5</v>
      </c>
    </row>
    <row r="121" spans="3:4" x14ac:dyDescent="0.25">
      <c r="C121">
        <v>29.75</v>
      </c>
      <c r="D121" s="69">
        <v>60</v>
      </c>
    </row>
    <row r="122" spans="3:4" x14ac:dyDescent="0.25">
      <c r="C122">
        <v>30</v>
      </c>
      <c r="D122" s="69">
        <v>60.5</v>
      </c>
    </row>
    <row r="123" spans="3:4" x14ac:dyDescent="0.25">
      <c r="D123" s="69">
        <v>61</v>
      </c>
    </row>
    <row r="124" spans="3:4" x14ac:dyDescent="0.25">
      <c r="D124" s="69">
        <v>61.5</v>
      </c>
    </row>
    <row r="125" spans="3:4" x14ac:dyDescent="0.25">
      <c r="D125" s="69">
        <v>62</v>
      </c>
    </row>
    <row r="126" spans="3:4" x14ac:dyDescent="0.25">
      <c r="D126" s="69">
        <v>62.5</v>
      </c>
    </row>
    <row r="127" spans="3:4" x14ac:dyDescent="0.25">
      <c r="D127" s="69">
        <v>63</v>
      </c>
    </row>
    <row r="128" spans="3:4" x14ac:dyDescent="0.25">
      <c r="D128" s="69">
        <v>63.5</v>
      </c>
    </row>
    <row r="129" spans="4:4" x14ac:dyDescent="0.25">
      <c r="D129" s="69">
        <v>64</v>
      </c>
    </row>
    <row r="130" spans="4:4" x14ac:dyDescent="0.25">
      <c r="D130" s="69">
        <v>64.5</v>
      </c>
    </row>
    <row r="131" spans="4:4" x14ac:dyDescent="0.25">
      <c r="D131" s="69">
        <v>65</v>
      </c>
    </row>
    <row r="132" spans="4:4" x14ac:dyDescent="0.25">
      <c r="D132" s="69">
        <v>65.5</v>
      </c>
    </row>
    <row r="133" spans="4:4" x14ac:dyDescent="0.25">
      <c r="D133" s="69">
        <v>66</v>
      </c>
    </row>
    <row r="134" spans="4:4" x14ac:dyDescent="0.25">
      <c r="D134" s="69">
        <v>66.5</v>
      </c>
    </row>
    <row r="135" spans="4:4" x14ac:dyDescent="0.25">
      <c r="D135" s="69">
        <v>67</v>
      </c>
    </row>
    <row r="136" spans="4:4" x14ac:dyDescent="0.25">
      <c r="D136" s="69">
        <v>67.5</v>
      </c>
    </row>
    <row r="137" spans="4:4" x14ac:dyDescent="0.25">
      <c r="D137" s="69">
        <v>68</v>
      </c>
    </row>
    <row r="138" spans="4:4" x14ac:dyDescent="0.25">
      <c r="D138" s="69">
        <v>68.5</v>
      </c>
    </row>
    <row r="139" spans="4:4" x14ac:dyDescent="0.25">
      <c r="D139" s="69">
        <v>69</v>
      </c>
    </row>
    <row r="140" spans="4:4" x14ac:dyDescent="0.25">
      <c r="D140" s="69">
        <v>69.5</v>
      </c>
    </row>
    <row r="141" spans="4:4" x14ac:dyDescent="0.25">
      <c r="D141" s="69">
        <v>70</v>
      </c>
    </row>
    <row r="142" spans="4:4" x14ac:dyDescent="0.25">
      <c r="D142" s="69">
        <v>70.5</v>
      </c>
    </row>
    <row r="143" spans="4:4" x14ac:dyDescent="0.25">
      <c r="D143" s="69">
        <v>71</v>
      </c>
    </row>
    <row r="144" spans="4:4" x14ac:dyDescent="0.25">
      <c r="D144" s="69">
        <v>71.5</v>
      </c>
    </row>
    <row r="145" spans="4:4" x14ac:dyDescent="0.25">
      <c r="D145" s="69">
        <v>72</v>
      </c>
    </row>
    <row r="146" spans="4:4" x14ac:dyDescent="0.25">
      <c r="D146" s="69">
        <v>72.5</v>
      </c>
    </row>
    <row r="147" spans="4:4" x14ac:dyDescent="0.25">
      <c r="D147" s="69">
        <v>73</v>
      </c>
    </row>
    <row r="148" spans="4:4" x14ac:dyDescent="0.25">
      <c r="D148" s="69">
        <v>73.5</v>
      </c>
    </row>
    <row r="149" spans="4:4" x14ac:dyDescent="0.25">
      <c r="D149" s="69">
        <v>74</v>
      </c>
    </row>
    <row r="150" spans="4:4" x14ac:dyDescent="0.25">
      <c r="D150" s="69">
        <v>74.5</v>
      </c>
    </row>
    <row r="151" spans="4:4" x14ac:dyDescent="0.25">
      <c r="D151" s="69">
        <v>75</v>
      </c>
    </row>
    <row r="152" spans="4:4" x14ac:dyDescent="0.25">
      <c r="D152" s="69">
        <v>75.5</v>
      </c>
    </row>
    <row r="153" spans="4:4" x14ac:dyDescent="0.25">
      <c r="D153" s="69">
        <v>76</v>
      </c>
    </row>
    <row r="154" spans="4:4" x14ac:dyDescent="0.25">
      <c r="D154" s="69">
        <v>76.5</v>
      </c>
    </row>
    <row r="155" spans="4:4" x14ac:dyDescent="0.25">
      <c r="D155" s="69">
        <v>77</v>
      </c>
    </row>
    <row r="156" spans="4:4" x14ac:dyDescent="0.25">
      <c r="D156" s="69">
        <v>77.5</v>
      </c>
    </row>
    <row r="157" spans="4:4" x14ac:dyDescent="0.25">
      <c r="D157" s="69">
        <v>78</v>
      </c>
    </row>
    <row r="158" spans="4:4" x14ac:dyDescent="0.25">
      <c r="D158" s="69">
        <v>78.5</v>
      </c>
    </row>
    <row r="159" spans="4:4" x14ac:dyDescent="0.25">
      <c r="D159" s="69">
        <v>79</v>
      </c>
    </row>
    <row r="160" spans="4:4" x14ac:dyDescent="0.25">
      <c r="D160" s="69">
        <v>79.5</v>
      </c>
    </row>
    <row r="161" spans="4:4" x14ac:dyDescent="0.25">
      <c r="D161" s="69">
        <v>80</v>
      </c>
    </row>
    <row r="162" spans="4:4" x14ac:dyDescent="0.25">
      <c r="D162" s="69">
        <v>80.5</v>
      </c>
    </row>
    <row r="163" spans="4:4" x14ac:dyDescent="0.25">
      <c r="D163" s="69">
        <v>81</v>
      </c>
    </row>
    <row r="164" spans="4:4" x14ac:dyDescent="0.25">
      <c r="D164" s="69">
        <v>81.5</v>
      </c>
    </row>
    <row r="165" spans="4:4" x14ac:dyDescent="0.25">
      <c r="D165" s="69">
        <v>82</v>
      </c>
    </row>
    <row r="166" spans="4:4" x14ac:dyDescent="0.25">
      <c r="D166" s="69">
        <v>82.5</v>
      </c>
    </row>
    <row r="167" spans="4:4" x14ac:dyDescent="0.25">
      <c r="D167" s="69">
        <v>83</v>
      </c>
    </row>
    <row r="168" spans="4:4" x14ac:dyDescent="0.25">
      <c r="D168" s="69">
        <v>83.5</v>
      </c>
    </row>
    <row r="169" spans="4:4" x14ac:dyDescent="0.25">
      <c r="D169" s="69">
        <v>84</v>
      </c>
    </row>
    <row r="170" spans="4:4" x14ac:dyDescent="0.25">
      <c r="D170" s="69">
        <v>84.5</v>
      </c>
    </row>
    <row r="171" spans="4:4" x14ac:dyDescent="0.25">
      <c r="D171" s="69">
        <v>85</v>
      </c>
    </row>
    <row r="172" spans="4:4" x14ac:dyDescent="0.25">
      <c r="D172" s="69">
        <v>85.5</v>
      </c>
    </row>
    <row r="173" spans="4:4" x14ac:dyDescent="0.25">
      <c r="D173" s="69">
        <v>86</v>
      </c>
    </row>
    <row r="174" spans="4:4" x14ac:dyDescent="0.25">
      <c r="D174" s="69">
        <v>86.5</v>
      </c>
    </row>
    <row r="175" spans="4:4" x14ac:dyDescent="0.25">
      <c r="D175" s="69">
        <v>87</v>
      </c>
    </row>
    <row r="176" spans="4:4" x14ac:dyDescent="0.25">
      <c r="D176" s="69">
        <v>87.5</v>
      </c>
    </row>
    <row r="177" spans="4:4" x14ac:dyDescent="0.25">
      <c r="D177" s="69">
        <v>88</v>
      </c>
    </row>
    <row r="178" spans="4:4" x14ac:dyDescent="0.25">
      <c r="D178" s="69">
        <v>88.5</v>
      </c>
    </row>
    <row r="179" spans="4:4" x14ac:dyDescent="0.25">
      <c r="D179" s="69">
        <v>89</v>
      </c>
    </row>
    <row r="180" spans="4:4" x14ac:dyDescent="0.25">
      <c r="D180" s="69">
        <v>89.5</v>
      </c>
    </row>
    <row r="181" spans="4:4" x14ac:dyDescent="0.25">
      <c r="D181" s="69">
        <v>90</v>
      </c>
    </row>
    <row r="182" spans="4:4" x14ac:dyDescent="0.25">
      <c r="D182" s="69">
        <v>90.5</v>
      </c>
    </row>
    <row r="183" spans="4:4" x14ac:dyDescent="0.25">
      <c r="D183" s="69">
        <v>91</v>
      </c>
    </row>
    <row r="184" spans="4:4" x14ac:dyDescent="0.25">
      <c r="D184" s="69">
        <v>91.5</v>
      </c>
    </row>
    <row r="185" spans="4:4" x14ac:dyDescent="0.25">
      <c r="D185" s="69">
        <v>92</v>
      </c>
    </row>
    <row r="186" spans="4:4" x14ac:dyDescent="0.25">
      <c r="D186" s="69">
        <v>92.5</v>
      </c>
    </row>
    <row r="187" spans="4:4" x14ac:dyDescent="0.25">
      <c r="D187" s="69">
        <v>93</v>
      </c>
    </row>
    <row r="188" spans="4:4" x14ac:dyDescent="0.25">
      <c r="D188" s="69">
        <v>93.5</v>
      </c>
    </row>
    <row r="189" spans="4:4" x14ac:dyDescent="0.25">
      <c r="D189" s="69">
        <v>94</v>
      </c>
    </row>
    <row r="190" spans="4:4" x14ac:dyDescent="0.25">
      <c r="D190" s="69">
        <v>94.5</v>
      </c>
    </row>
    <row r="191" spans="4:4" x14ac:dyDescent="0.25">
      <c r="D191" s="69">
        <v>95</v>
      </c>
    </row>
    <row r="192" spans="4:4" x14ac:dyDescent="0.25">
      <c r="D192" s="69">
        <v>95.5</v>
      </c>
    </row>
    <row r="193" spans="4:4" x14ac:dyDescent="0.25">
      <c r="D193" s="69">
        <v>96</v>
      </c>
    </row>
    <row r="194" spans="4:4" x14ac:dyDescent="0.25">
      <c r="D194" s="69">
        <v>96.5</v>
      </c>
    </row>
    <row r="195" spans="4:4" x14ac:dyDescent="0.25">
      <c r="D195" s="69">
        <v>97</v>
      </c>
    </row>
    <row r="196" spans="4:4" x14ac:dyDescent="0.25">
      <c r="D196" s="69">
        <v>97.5</v>
      </c>
    </row>
    <row r="197" spans="4:4" x14ac:dyDescent="0.25">
      <c r="D197" s="69">
        <v>98</v>
      </c>
    </row>
    <row r="198" spans="4:4" x14ac:dyDescent="0.25">
      <c r="D198" s="69">
        <v>98.5</v>
      </c>
    </row>
    <row r="199" spans="4:4" x14ac:dyDescent="0.25">
      <c r="D199" s="69">
        <v>99</v>
      </c>
    </row>
    <row r="200" spans="4:4" x14ac:dyDescent="0.25">
      <c r="D200" s="69">
        <v>99.5</v>
      </c>
    </row>
    <row r="201" spans="4:4" x14ac:dyDescent="0.25">
      <c r="D201" s="69">
        <v>100</v>
      </c>
    </row>
    <row r="202" spans="4:4" x14ac:dyDescent="0.25">
      <c r="D202" s="69">
        <v>100.5</v>
      </c>
    </row>
    <row r="203" spans="4:4" x14ac:dyDescent="0.25">
      <c r="D203" s="69">
        <v>101</v>
      </c>
    </row>
    <row r="204" spans="4:4" x14ac:dyDescent="0.25">
      <c r="D204" s="69">
        <v>101.5</v>
      </c>
    </row>
    <row r="205" spans="4:4" x14ac:dyDescent="0.25">
      <c r="D205" s="69">
        <v>102</v>
      </c>
    </row>
    <row r="206" spans="4:4" x14ac:dyDescent="0.25">
      <c r="D206" s="69">
        <v>102.5</v>
      </c>
    </row>
    <row r="207" spans="4:4" x14ac:dyDescent="0.25">
      <c r="D207" s="69">
        <v>103</v>
      </c>
    </row>
    <row r="208" spans="4:4" x14ac:dyDescent="0.25">
      <c r="D208" s="69">
        <v>103.5</v>
      </c>
    </row>
    <row r="209" spans="4:4" x14ac:dyDescent="0.25">
      <c r="D209" s="69">
        <v>104</v>
      </c>
    </row>
    <row r="210" spans="4:4" x14ac:dyDescent="0.25">
      <c r="D210" s="69">
        <v>104.5</v>
      </c>
    </row>
    <row r="211" spans="4:4" x14ac:dyDescent="0.25">
      <c r="D211" s="69">
        <v>105</v>
      </c>
    </row>
    <row r="212" spans="4:4" x14ac:dyDescent="0.25">
      <c r="D212" s="69">
        <v>105.5</v>
      </c>
    </row>
    <row r="213" spans="4:4" x14ac:dyDescent="0.25">
      <c r="D213" s="69">
        <v>106</v>
      </c>
    </row>
    <row r="214" spans="4:4" x14ac:dyDescent="0.25">
      <c r="D214" s="69">
        <v>106.5</v>
      </c>
    </row>
    <row r="215" spans="4:4" x14ac:dyDescent="0.25">
      <c r="D215" s="69">
        <v>107</v>
      </c>
    </row>
    <row r="216" spans="4:4" x14ac:dyDescent="0.25">
      <c r="D216" s="69">
        <v>107.5</v>
      </c>
    </row>
    <row r="217" spans="4:4" x14ac:dyDescent="0.25">
      <c r="D217" s="69">
        <v>108</v>
      </c>
    </row>
    <row r="218" spans="4:4" x14ac:dyDescent="0.25">
      <c r="D218" s="69">
        <v>108.5</v>
      </c>
    </row>
    <row r="219" spans="4:4" x14ac:dyDescent="0.25">
      <c r="D219" s="69">
        <v>109</v>
      </c>
    </row>
    <row r="220" spans="4:4" x14ac:dyDescent="0.25">
      <c r="D220" s="69">
        <v>109.5</v>
      </c>
    </row>
    <row r="221" spans="4:4" x14ac:dyDescent="0.25">
      <c r="D221" s="69">
        <v>110</v>
      </c>
    </row>
    <row r="222" spans="4:4" x14ac:dyDescent="0.25">
      <c r="D222" s="69">
        <v>110.5</v>
      </c>
    </row>
    <row r="223" spans="4:4" x14ac:dyDescent="0.25">
      <c r="D223" s="69">
        <v>111</v>
      </c>
    </row>
    <row r="224" spans="4:4" x14ac:dyDescent="0.25">
      <c r="D224" s="69">
        <v>111.5</v>
      </c>
    </row>
    <row r="225" spans="4:4" x14ac:dyDescent="0.25">
      <c r="D225" s="69">
        <v>112</v>
      </c>
    </row>
    <row r="226" spans="4:4" x14ac:dyDescent="0.25">
      <c r="D226" s="69">
        <v>112.5</v>
      </c>
    </row>
    <row r="227" spans="4:4" x14ac:dyDescent="0.25">
      <c r="D227" s="69">
        <v>113</v>
      </c>
    </row>
    <row r="228" spans="4:4" x14ac:dyDescent="0.25">
      <c r="D228" s="69">
        <v>113.5</v>
      </c>
    </row>
    <row r="229" spans="4:4" x14ac:dyDescent="0.25">
      <c r="D229" s="69">
        <v>114</v>
      </c>
    </row>
    <row r="230" spans="4:4" x14ac:dyDescent="0.25">
      <c r="D230" s="69">
        <v>114.5</v>
      </c>
    </row>
    <row r="231" spans="4:4" x14ac:dyDescent="0.25">
      <c r="D231" s="69">
        <v>115</v>
      </c>
    </row>
    <row r="232" spans="4:4" x14ac:dyDescent="0.25">
      <c r="D232" s="69">
        <v>115.5</v>
      </c>
    </row>
    <row r="233" spans="4:4" x14ac:dyDescent="0.25">
      <c r="D233" s="69">
        <v>116</v>
      </c>
    </row>
    <row r="234" spans="4:4" x14ac:dyDescent="0.25">
      <c r="D234" s="69">
        <v>116.5</v>
      </c>
    </row>
    <row r="235" spans="4:4" x14ac:dyDescent="0.25">
      <c r="D235" s="69">
        <v>117</v>
      </c>
    </row>
    <row r="236" spans="4:4" x14ac:dyDescent="0.25">
      <c r="D236" s="69">
        <v>117.5</v>
      </c>
    </row>
    <row r="237" spans="4:4" x14ac:dyDescent="0.25">
      <c r="D237" s="69">
        <v>118</v>
      </c>
    </row>
    <row r="238" spans="4:4" x14ac:dyDescent="0.25">
      <c r="D238" s="69">
        <v>118.5</v>
      </c>
    </row>
    <row r="239" spans="4:4" x14ac:dyDescent="0.25">
      <c r="D239" s="69">
        <v>119</v>
      </c>
    </row>
    <row r="240" spans="4:4" x14ac:dyDescent="0.25">
      <c r="D240" s="69">
        <v>119.5</v>
      </c>
    </row>
    <row r="241" spans="4:4" x14ac:dyDescent="0.25">
      <c r="D241" s="69">
        <v>120</v>
      </c>
    </row>
    <row r="242" spans="4:4" x14ac:dyDescent="0.25">
      <c r="D242" s="69">
        <v>120.5</v>
      </c>
    </row>
    <row r="243" spans="4:4" x14ac:dyDescent="0.25">
      <c r="D243" s="69">
        <v>121</v>
      </c>
    </row>
    <row r="244" spans="4:4" x14ac:dyDescent="0.25">
      <c r="D244" s="69">
        <v>121.5</v>
      </c>
    </row>
    <row r="245" spans="4:4" x14ac:dyDescent="0.25">
      <c r="D245" s="69">
        <v>122</v>
      </c>
    </row>
    <row r="246" spans="4:4" x14ac:dyDescent="0.25">
      <c r="D246" s="69">
        <v>122.5</v>
      </c>
    </row>
    <row r="247" spans="4:4" x14ac:dyDescent="0.25">
      <c r="D247" s="69">
        <v>123</v>
      </c>
    </row>
    <row r="248" spans="4:4" x14ac:dyDescent="0.25">
      <c r="D248" s="69">
        <v>123.5</v>
      </c>
    </row>
    <row r="249" spans="4:4" x14ac:dyDescent="0.25">
      <c r="D249" s="69">
        <v>124</v>
      </c>
    </row>
    <row r="250" spans="4:4" x14ac:dyDescent="0.25">
      <c r="D250" s="69">
        <v>124.5</v>
      </c>
    </row>
    <row r="251" spans="4:4" x14ac:dyDescent="0.25">
      <c r="D251" s="69">
        <v>125</v>
      </c>
    </row>
    <row r="252" spans="4:4" x14ac:dyDescent="0.25">
      <c r="D252" s="69">
        <v>125.5</v>
      </c>
    </row>
    <row r="253" spans="4:4" x14ac:dyDescent="0.25">
      <c r="D253" s="69">
        <v>126</v>
      </c>
    </row>
    <row r="254" spans="4:4" x14ac:dyDescent="0.25">
      <c r="D254" s="69">
        <v>126.5</v>
      </c>
    </row>
    <row r="255" spans="4:4" x14ac:dyDescent="0.25">
      <c r="D255" s="69">
        <v>127</v>
      </c>
    </row>
    <row r="256" spans="4:4" x14ac:dyDescent="0.25">
      <c r="D256" s="69">
        <v>127.5</v>
      </c>
    </row>
    <row r="257" spans="4:4" x14ac:dyDescent="0.25">
      <c r="D257" s="69">
        <v>128</v>
      </c>
    </row>
    <row r="258" spans="4:4" x14ac:dyDescent="0.25">
      <c r="D258" s="69">
        <v>128.5</v>
      </c>
    </row>
    <row r="259" spans="4:4" x14ac:dyDescent="0.25">
      <c r="D259" s="69">
        <v>129</v>
      </c>
    </row>
    <row r="260" spans="4:4" x14ac:dyDescent="0.25">
      <c r="D260" s="69">
        <v>129.5</v>
      </c>
    </row>
    <row r="261" spans="4:4" x14ac:dyDescent="0.25">
      <c r="D261" s="69">
        <v>130</v>
      </c>
    </row>
    <row r="262" spans="4:4" x14ac:dyDescent="0.25">
      <c r="D262" s="69">
        <v>130.5</v>
      </c>
    </row>
    <row r="263" spans="4:4" x14ac:dyDescent="0.25">
      <c r="D263" s="69">
        <v>131</v>
      </c>
    </row>
    <row r="264" spans="4:4" x14ac:dyDescent="0.25">
      <c r="D264" s="69">
        <v>131.5</v>
      </c>
    </row>
    <row r="265" spans="4:4" x14ac:dyDescent="0.25">
      <c r="D265" s="69">
        <v>132</v>
      </c>
    </row>
    <row r="266" spans="4:4" x14ac:dyDescent="0.25">
      <c r="D266" s="69">
        <v>132.5</v>
      </c>
    </row>
    <row r="267" spans="4:4" x14ac:dyDescent="0.25">
      <c r="D267" s="69">
        <v>133</v>
      </c>
    </row>
    <row r="268" spans="4:4" x14ac:dyDescent="0.25">
      <c r="D268" s="69">
        <v>133.5</v>
      </c>
    </row>
    <row r="269" spans="4:4" x14ac:dyDescent="0.25">
      <c r="D269" s="69">
        <v>134</v>
      </c>
    </row>
    <row r="270" spans="4:4" x14ac:dyDescent="0.25">
      <c r="D270" s="69">
        <v>134.5</v>
      </c>
    </row>
    <row r="271" spans="4:4" x14ac:dyDescent="0.25">
      <c r="D271" s="69">
        <v>135</v>
      </c>
    </row>
    <row r="272" spans="4:4" x14ac:dyDescent="0.25">
      <c r="D272" s="69">
        <v>135.5</v>
      </c>
    </row>
    <row r="273" spans="4:4" x14ac:dyDescent="0.25">
      <c r="D273" s="69">
        <v>136</v>
      </c>
    </row>
    <row r="274" spans="4:4" x14ac:dyDescent="0.25">
      <c r="D274" s="69">
        <v>136.5</v>
      </c>
    </row>
    <row r="275" spans="4:4" x14ac:dyDescent="0.25">
      <c r="D275" s="69">
        <v>137</v>
      </c>
    </row>
    <row r="276" spans="4:4" x14ac:dyDescent="0.25">
      <c r="D276" s="69">
        <v>137.5</v>
      </c>
    </row>
    <row r="277" spans="4:4" x14ac:dyDescent="0.25">
      <c r="D277" s="69">
        <v>138</v>
      </c>
    </row>
    <row r="278" spans="4:4" x14ac:dyDescent="0.25">
      <c r="D278" s="69">
        <v>138.5</v>
      </c>
    </row>
    <row r="279" spans="4:4" x14ac:dyDescent="0.25">
      <c r="D279" s="69">
        <v>139</v>
      </c>
    </row>
    <row r="280" spans="4:4" x14ac:dyDescent="0.25">
      <c r="D280" s="69">
        <v>139.5</v>
      </c>
    </row>
    <row r="281" spans="4:4" x14ac:dyDescent="0.25">
      <c r="D281" s="69">
        <v>140</v>
      </c>
    </row>
    <row r="282" spans="4:4" x14ac:dyDescent="0.25">
      <c r="D282" s="69">
        <v>140.5</v>
      </c>
    </row>
    <row r="283" spans="4:4" x14ac:dyDescent="0.25">
      <c r="D283" s="69">
        <v>141</v>
      </c>
    </row>
    <row r="284" spans="4:4" x14ac:dyDescent="0.25">
      <c r="D284" s="69">
        <v>141.5</v>
      </c>
    </row>
    <row r="285" spans="4:4" x14ac:dyDescent="0.25">
      <c r="D285" s="69">
        <v>142</v>
      </c>
    </row>
    <row r="286" spans="4:4" x14ac:dyDescent="0.25">
      <c r="D286" s="69">
        <v>142.5</v>
      </c>
    </row>
    <row r="287" spans="4:4" x14ac:dyDescent="0.25">
      <c r="D287" s="69">
        <v>143</v>
      </c>
    </row>
    <row r="288" spans="4:4" x14ac:dyDescent="0.25">
      <c r="D288" s="69">
        <v>143.5</v>
      </c>
    </row>
    <row r="289" spans="4:4" x14ac:dyDescent="0.25">
      <c r="D289" s="69">
        <v>144</v>
      </c>
    </row>
    <row r="290" spans="4:4" x14ac:dyDescent="0.25">
      <c r="D290" s="69">
        <v>144.5</v>
      </c>
    </row>
    <row r="291" spans="4:4" x14ac:dyDescent="0.25">
      <c r="D291" s="69">
        <v>145</v>
      </c>
    </row>
    <row r="292" spans="4:4" x14ac:dyDescent="0.25">
      <c r="D292" s="69">
        <v>145.5</v>
      </c>
    </row>
    <row r="293" spans="4:4" x14ac:dyDescent="0.25">
      <c r="D293" s="69">
        <v>146</v>
      </c>
    </row>
    <row r="294" spans="4:4" x14ac:dyDescent="0.25">
      <c r="D294" s="69">
        <v>146.5</v>
      </c>
    </row>
    <row r="295" spans="4:4" x14ac:dyDescent="0.25">
      <c r="D295" s="69">
        <v>147</v>
      </c>
    </row>
    <row r="296" spans="4:4" x14ac:dyDescent="0.25">
      <c r="D296" s="69">
        <v>147.5</v>
      </c>
    </row>
    <row r="297" spans="4:4" x14ac:dyDescent="0.25">
      <c r="D297" s="69">
        <v>148</v>
      </c>
    </row>
    <row r="298" spans="4:4" x14ac:dyDescent="0.25">
      <c r="D298" s="69">
        <v>148.5</v>
      </c>
    </row>
    <row r="299" spans="4:4" x14ac:dyDescent="0.25">
      <c r="D299" s="69">
        <v>149</v>
      </c>
    </row>
    <row r="300" spans="4:4" x14ac:dyDescent="0.25">
      <c r="D300" s="69">
        <v>149.5</v>
      </c>
    </row>
    <row r="301" spans="4:4" x14ac:dyDescent="0.25">
      <c r="D301" s="69">
        <v>150</v>
      </c>
    </row>
    <row r="302" spans="4:4" x14ac:dyDescent="0.25">
      <c r="D302" s="69">
        <v>150.5</v>
      </c>
    </row>
    <row r="303" spans="4:4" x14ac:dyDescent="0.25">
      <c r="D303" s="69">
        <v>151</v>
      </c>
    </row>
    <row r="304" spans="4:4" x14ac:dyDescent="0.25">
      <c r="D304" s="69">
        <v>151.5</v>
      </c>
    </row>
    <row r="305" spans="4:4" x14ac:dyDescent="0.25">
      <c r="D305" s="69">
        <v>152</v>
      </c>
    </row>
    <row r="306" spans="4:4" x14ac:dyDescent="0.25">
      <c r="D306" s="69">
        <v>152.5</v>
      </c>
    </row>
    <row r="307" spans="4:4" x14ac:dyDescent="0.25">
      <c r="D307" s="69">
        <v>153</v>
      </c>
    </row>
    <row r="308" spans="4:4" x14ac:dyDescent="0.25">
      <c r="D308" s="69">
        <v>153.5</v>
      </c>
    </row>
    <row r="309" spans="4:4" x14ac:dyDescent="0.25">
      <c r="D309" s="69">
        <v>154</v>
      </c>
    </row>
    <row r="310" spans="4:4" x14ac:dyDescent="0.25">
      <c r="D310" s="69">
        <v>154.5</v>
      </c>
    </row>
    <row r="311" spans="4:4" x14ac:dyDescent="0.25">
      <c r="D311" s="69">
        <v>155</v>
      </c>
    </row>
    <row r="312" spans="4:4" x14ac:dyDescent="0.25">
      <c r="D312" s="69">
        <v>155.5</v>
      </c>
    </row>
    <row r="313" spans="4:4" x14ac:dyDescent="0.25">
      <c r="D313" s="69">
        <v>156</v>
      </c>
    </row>
    <row r="314" spans="4:4" x14ac:dyDescent="0.25">
      <c r="D314" s="69">
        <v>156.5</v>
      </c>
    </row>
    <row r="315" spans="4:4" x14ac:dyDescent="0.25">
      <c r="D315" s="69">
        <v>157</v>
      </c>
    </row>
    <row r="316" spans="4:4" x14ac:dyDescent="0.25">
      <c r="D316" s="69">
        <v>157.5</v>
      </c>
    </row>
    <row r="317" spans="4:4" x14ac:dyDescent="0.25">
      <c r="D317" s="69">
        <v>158</v>
      </c>
    </row>
    <row r="318" spans="4:4" x14ac:dyDescent="0.25">
      <c r="D318" s="69">
        <v>158.5</v>
      </c>
    </row>
    <row r="319" spans="4:4" x14ac:dyDescent="0.25">
      <c r="D319" s="69">
        <v>159</v>
      </c>
    </row>
    <row r="320" spans="4:4" x14ac:dyDescent="0.25">
      <c r="D320" s="69">
        <v>159.5</v>
      </c>
    </row>
    <row r="321" spans="4:4" x14ac:dyDescent="0.25">
      <c r="D321" s="69">
        <v>160</v>
      </c>
    </row>
    <row r="322" spans="4:4" x14ac:dyDescent="0.25">
      <c r="D322" s="69">
        <v>160.5</v>
      </c>
    </row>
    <row r="323" spans="4:4" x14ac:dyDescent="0.25">
      <c r="D323" s="69">
        <v>161</v>
      </c>
    </row>
    <row r="324" spans="4:4" x14ac:dyDescent="0.25">
      <c r="D324" s="69">
        <v>161.5</v>
      </c>
    </row>
    <row r="325" spans="4:4" x14ac:dyDescent="0.25">
      <c r="D325" s="69">
        <v>162</v>
      </c>
    </row>
    <row r="326" spans="4:4" x14ac:dyDescent="0.25">
      <c r="D326" s="69">
        <v>162.5</v>
      </c>
    </row>
    <row r="327" spans="4:4" x14ac:dyDescent="0.25">
      <c r="D327" s="69">
        <v>163</v>
      </c>
    </row>
    <row r="328" spans="4:4" x14ac:dyDescent="0.25">
      <c r="D328" s="69">
        <v>163.5</v>
      </c>
    </row>
    <row r="329" spans="4:4" x14ac:dyDescent="0.25">
      <c r="D329" s="69">
        <v>164</v>
      </c>
    </row>
    <row r="330" spans="4:4" x14ac:dyDescent="0.25">
      <c r="D330" s="69">
        <v>164.5</v>
      </c>
    </row>
    <row r="331" spans="4:4" x14ac:dyDescent="0.25">
      <c r="D331" s="69">
        <v>165</v>
      </c>
    </row>
    <row r="332" spans="4:4" x14ac:dyDescent="0.25">
      <c r="D332" s="69">
        <v>165.5</v>
      </c>
    </row>
    <row r="333" spans="4:4" x14ac:dyDescent="0.25">
      <c r="D333" s="69">
        <v>166</v>
      </c>
    </row>
    <row r="334" spans="4:4" x14ac:dyDescent="0.25">
      <c r="D334" s="69">
        <v>166.5</v>
      </c>
    </row>
    <row r="335" spans="4:4" x14ac:dyDescent="0.25">
      <c r="D335" s="69">
        <v>167</v>
      </c>
    </row>
    <row r="336" spans="4:4" x14ac:dyDescent="0.25">
      <c r="D336" s="69">
        <v>167.5</v>
      </c>
    </row>
    <row r="337" spans="4:4" x14ac:dyDescent="0.25">
      <c r="D337" s="69">
        <v>168</v>
      </c>
    </row>
    <row r="338" spans="4:4" x14ac:dyDescent="0.25">
      <c r="D338" s="69">
        <v>168.5</v>
      </c>
    </row>
    <row r="339" spans="4:4" x14ac:dyDescent="0.25">
      <c r="D339" s="69">
        <v>169</v>
      </c>
    </row>
    <row r="340" spans="4:4" x14ac:dyDescent="0.25">
      <c r="D340" s="69">
        <v>169.5</v>
      </c>
    </row>
    <row r="341" spans="4:4" x14ac:dyDescent="0.25">
      <c r="D341" s="69">
        <v>170</v>
      </c>
    </row>
    <row r="342" spans="4:4" x14ac:dyDescent="0.25">
      <c r="D342" s="69">
        <v>170.5</v>
      </c>
    </row>
    <row r="343" spans="4:4" x14ac:dyDescent="0.25">
      <c r="D343" s="69">
        <v>171</v>
      </c>
    </row>
    <row r="344" spans="4:4" x14ac:dyDescent="0.25">
      <c r="D344" s="69">
        <v>171.5</v>
      </c>
    </row>
    <row r="345" spans="4:4" x14ac:dyDescent="0.25">
      <c r="D345" s="69">
        <v>172</v>
      </c>
    </row>
    <row r="346" spans="4:4" x14ac:dyDescent="0.25">
      <c r="D346" s="69">
        <v>172.5</v>
      </c>
    </row>
    <row r="347" spans="4:4" x14ac:dyDescent="0.25">
      <c r="D347" s="69">
        <v>173</v>
      </c>
    </row>
    <row r="348" spans="4:4" x14ac:dyDescent="0.25">
      <c r="D348" s="69">
        <v>173.5</v>
      </c>
    </row>
    <row r="349" spans="4:4" x14ac:dyDescent="0.25">
      <c r="D349" s="69">
        <v>174</v>
      </c>
    </row>
    <row r="350" spans="4:4" x14ac:dyDescent="0.25">
      <c r="D350" s="69">
        <v>174.5</v>
      </c>
    </row>
    <row r="351" spans="4:4" x14ac:dyDescent="0.25">
      <c r="D351" s="69">
        <v>175</v>
      </c>
    </row>
    <row r="352" spans="4:4" x14ac:dyDescent="0.25">
      <c r="D352" s="69">
        <v>175.5</v>
      </c>
    </row>
    <row r="353" spans="4:4" x14ac:dyDescent="0.25">
      <c r="D353" s="69">
        <v>176</v>
      </c>
    </row>
    <row r="354" spans="4:4" x14ac:dyDescent="0.25">
      <c r="D354" s="69">
        <v>176.5</v>
      </c>
    </row>
    <row r="355" spans="4:4" x14ac:dyDescent="0.25">
      <c r="D355" s="69">
        <v>177</v>
      </c>
    </row>
    <row r="356" spans="4:4" x14ac:dyDescent="0.25">
      <c r="D356" s="69">
        <v>177.5</v>
      </c>
    </row>
    <row r="357" spans="4:4" x14ac:dyDescent="0.25">
      <c r="D357" s="69">
        <v>178</v>
      </c>
    </row>
    <row r="358" spans="4:4" x14ac:dyDescent="0.25">
      <c r="D358" s="69">
        <v>178.5</v>
      </c>
    </row>
    <row r="359" spans="4:4" x14ac:dyDescent="0.25">
      <c r="D359" s="69">
        <v>179</v>
      </c>
    </row>
    <row r="360" spans="4:4" x14ac:dyDescent="0.25">
      <c r="D360" s="69">
        <v>179.5</v>
      </c>
    </row>
    <row r="361" spans="4:4" x14ac:dyDescent="0.25">
      <c r="D361" s="69">
        <v>180</v>
      </c>
    </row>
    <row r="362" spans="4:4" x14ac:dyDescent="0.25">
      <c r="D362" s="69">
        <v>180.5</v>
      </c>
    </row>
    <row r="363" spans="4:4" x14ac:dyDescent="0.25">
      <c r="D363" s="69">
        <v>181</v>
      </c>
    </row>
    <row r="364" spans="4:4" x14ac:dyDescent="0.25">
      <c r="D364" s="69">
        <v>181.5</v>
      </c>
    </row>
    <row r="365" spans="4:4" x14ac:dyDescent="0.25">
      <c r="D365" s="69">
        <v>182</v>
      </c>
    </row>
    <row r="366" spans="4:4" x14ac:dyDescent="0.25">
      <c r="D366" s="69">
        <v>182.5</v>
      </c>
    </row>
    <row r="367" spans="4:4" x14ac:dyDescent="0.25">
      <c r="D367" s="69">
        <v>183</v>
      </c>
    </row>
    <row r="368" spans="4:4" x14ac:dyDescent="0.25">
      <c r="D368" s="69">
        <v>183.5</v>
      </c>
    </row>
    <row r="369" spans="4:4" x14ac:dyDescent="0.25">
      <c r="D369" s="69">
        <v>184</v>
      </c>
    </row>
    <row r="370" spans="4:4" x14ac:dyDescent="0.25">
      <c r="D370" s="69">
        <v>184.5</v>
      </c>
    </row>
    <row r="371" spans="4:4" x14ac:dyDescent="0.25">
      <c r="D371" s="69">
        <v>185</v>
      </c>
    </row>
    <row r="372" spans="4:4" x14ac:dyDescent="0.25">
      <c r="D372" s="69">
        <v>185.5</v>
      </c>
    </row>
    <row r="373" spans="4:4" x14ac:dyDescent="0.25">
      <c r="D373" s="69">
        <v>186</v>
      </c>
    </row>
    <row r="374" spans="4:4" x14ac:dyDescent="0.25">
      <c r="D374" s="69">
        <v>186.5</v>
      </c>
    </row>
    <row r="375" spans="4:4" x14ac:dyDescent="0.25">
      <c r="D375" s="69">
        <v>187</v>
      </c>
    </row>
    <row r="376" spans="4:4" x14ac:dyDescent="0.25">
      <c r="D376" s="69">
        <v>187.5</v>
      </c>
    </row>
    <row r="377" spans="4:4" x14ac:dyDescent="0.25">
      <c r="D377" s="69">
        <v>188</v>
      </c>
    </row>
    <row r="378" spans="4:4" x14ac:dyDescent="0.25">
      <c r="D378" s="69">
        <v>188.5</v>
      </c>
    </row>
    <row r="379" spans="4:4" x14ac:dyDescent="0.25">
      <c r="D379" s="69">
        <v>189</v>
      </c>
    </row>
    <row r="380" spans="4:4" x14ac:dyDescent="0.25">
      <c r="D380" s="69">
        <v>189.5</v>
      </c>
    </row>
    <row r="381" spans="4:4" x14ac:dyDescent="0.25">
      <c r="D381" s="69">
        <v>190</v>
      </c>
    </row>
    <row r="382" spans="4:4" x14ac:dyDescent="0.25">
      <c r="D382" s="69">
        <v>190.5</v>
      </c>
    </row>
    <row r="383" spans="4:4" x14ac:dyDescent="0.25">
      <c r="D383" s="69">
        <v>191</v>
      </c>
    </row>
    <row r="384" spans="4:4" x14ac:dyDescent="0.25">
      <c r="D384" s="69">
        <v>191.5</v>
      </c>
    </row>
    <row r="385" spans="4:4" x14ac:dyDescent="0.25">
      <c r="D385" s="69">
        <v>192</v>
      </c>
    </row>
    <row r="386" spans="4:4" x14ac:dyDescent="0.25">
      <c r="D386" s="69">
        <v>192.5</v>
      </c>
    </row>
    <row r="387" spans="4:4" x14ac:dyDescent="0.25">
      <c r="D387" s="69">
        <v>193</v>
      </c>
    </row>
    <row r="388" spans="4:4" x14ac:dyDescent="0.25">
      <c r="D388" s="69">
        <v>193.5</v>
      </c>
    </row>
    <row r="389" spans="4:4" x14ac:dyDescent="0.25">
      <c r="D389" s="69">
        <v>194</v>
      </c>
    </row>
    <row r="390" spans="4:4" x14ac:dyDescent="0.25">
      <c r="D390" s="69">
        <v>194.5</v>
      </c>
    </row>
    <row r="391" spans="4:4" x14ac:dyDescent="0.25">
      <c r="D391" s="69">
        <v>195</v>
      </c>
    </row>
    <row r="392" spans="4:4" x14ac:dyDescent="0.25">
      <c r="D392" s="69">
        <v>195.5</v>
      </c>
    </row>
    <row r="393" spans="4:4" x14ac:dyDescent="0.25">
      <c r="D393" s="69">
        <v>196</v>
      </c>
    </row>
    <row r="394" spans="4:4" x14ac:dyDescent="0.25">
      <c r="D394" s="69">
        <v>196.5</v>
      </c>
    </row>
    <row r="395" spans="4:4" x14ac:dyDescent="0.25">
      <c r="D395" s="69">
        <v>197</v>
      </c>
    </row>
    <row r="396" spans="4:4" x14ac:dyDescent="0.25">
      <c r="D396" s="69">
        <v>197.5</v>
      </c>
    </row>
    <row r="397" spans="4:4" x14ac:dyDescent="0.25">
      <c r="D397" s="69">
        <v>198</v>
      </c>
    </row>
    <row r="398" spans="4:4" x14ac:dyDescent="0.25">
      <c r="D398" s="69">
        <v>198.5</v>
      </c>
    </row>
    <row r="399" spans="4:4" x14ac:dyDescent="0.25">
      <c r="D399" s="69">
        <v>199</v>
      </c>
    </row>
    <row r="400" spans="4:4" x14ac:dyDescent="0.25">
      <c r="D400" s="69">
        <v>199.5</v>
      </c>
    </row>
    <row r="401" spans="4:4" x14ac:dyDescent="0.25">
      <c r="D401" s="69">
        <v>200</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615A-2C90-4A7D-8D4B-4CA020A405E0}">
  <dimension ref="A1:L15"/>
  <sheetViews>
    <sheetView workbookViewId="0">
      <selection activeCell="M25" sqref="M25"/>
    </sheetView>
  </sheetViews>
  <sheetFormatPr baseColWidth="10" defaultRowHeight="15" x14ac:dyDescent="0.25"/>
  <cols>
    <col min="5" max="5" width="13.7109375" customWidth="1"/>
    <col min="8" max="8" width="9.28515625" bestFit="1" customWidth="1"/>
    <col min="9" max="9" width="9.140625" bestFit="1" customWidth="1"/>
    <col min="11" max="11" width="12.7109375" bestFit="1" customWidth="1"/>
    <col min="12" max="12" width="13.85546875" customWidth="1"/>
  </cols>
  <sheetData>
    <row r="1" spans="1:12" ht="23.25" x14ac:dyDescent="0.35">
      <c r="A1" s="222" t="s">
        <v>137</v>
      </c>
      <c r="B1" s="19"/>
      <c r="C1" s="221"/>
      <c r="D1" s="19"/>
      <c r="E1" s="19"/>
      <c r="F1" s="19"/>
      <c r="G1" s="19"/>
      <c r="H1" s="19"/>
      <c r="I1" s="19"/>
      <c r="J1" s="19"/>
      <c r="K1" s="19"/>
      <c r="L1" s="19"/>
    </row>
    <row r="2" spans="1:12" x14ac:dyDescent="0.25">
      <c r="A2" s="40"/>
      <c r="B2" s="43" t="s">
        <v>110</v>
      </c>
      <c r="C2" s="41" t="s">
        <v>111</v>
      </c>
      <c r="D2" s="41">
        <v>4.2500000000000003E-2</v>
      </c>
      <c r="E2" s="43" t="s">
        <v>110</v>
      </c>
      <c r="F2" s="41" t="s">
        <v>111</v>
      </c>
      <c r="G2" s="41">
        <f>8.5%-D2</f>
        <v>4.2500000000000003E-2</v>
      </c>
      <c r="H2" s="43" t="s">
        <v>110</v>
      </c>
      <c r="I2" s="41" t="s">
        <v>111</v>
      </c>
      <c r="J2" s="41">
        <f>13.6%-G2</f>
        <v>9.35E-2</v>
      </c>
      <c r="K2" s="41">
        <v>0.2</v>
      </c>
      <c r="L2" s="41" t="s">
        <v>112</v>
      </c>
    </row>
    <row r="3" spans="1:12" x14ac:dyDescent="0.25">
      <c r="A3" s="40">
        <v>2015</v>
      </c>
      <c r="B3" s="228">
        <v>7705</v>
      </c>
      <c r="C3" s="228">
        <f>ROUND(B3/12,0)</f>
        <v>642</v>
      </c>
      <c r="D3" s="42">
        <f t="shared" ref="D3:D15" si="0">ROUND(C3*$D$2,2)</f>
        <v>27.29</v>
      </c>
      <c r="E3" s="42">
        <v>15385</v>
      </c>
      <c r="F3" s="42">
        <f>ROUND(E3/12,0)</f>
        <v>1282</v>
      </c>
      <c r="G3" s="42">
        <f>(F3-C3)*$G$2</f>
        <v>27.200000000000003</v>
      </c>
      <c r="H3" s="228">
        <v>15385</v>
      </c>
      <c r="I3" s="228">
        <f>ROUND(H3/12,0)</f>
        <v>1282</v>
      </c>
      <c r="J3" s="42">
        <f>ROUND(I3*$J$2,2)</f>
        <v>119.87</v>
      </c>
      <c r="K3" s="42">
        <v>151964</v>
      </c>
      <c r="L3" s="42">
        <v>20262</v>
      </c>
    </row>
    <row r="4" spans="1:12" x14ac:dyDescent="0.25">
      <c r="A4" s="40">
        <v>2016</v>
      </c>
      <c r="B4" s="228">
        <v>7713</v>
      </c>
      <c r="C4" s="228">
        <f t="shared" ref="C4:C15" si="1">ROUND(B4/12,0)</f>
        <v>643</v>
      </c>
      <c r="D4" s="42">
        <f t="shared" si="0"/>
        <v>27.33</v>
      </c>
      <c r="E4" s="42">
        <v>15401</v>
      </c>
      <c r="F4" s="42">
        <f t="shared" ref="F4:F15" si="2">ROUND(E4/12,0)</f>
        <v>1283</v>
      </c>
      <c r="G4" s="42">
        <f t="shared" ref="G4:G15" si="3">(F4-C4)*$G$2</f>
        <v>27.200000000000003</v>
      </c>
      <c r="H4" s="228">
        <v>15401</v>
      </c>
      <c r="I4" s="228">
        <f t="shared" ref="I4:I15" si="4">ROUND(H4/12,0)</f>
        <v>1283</v>
      </c>
      <c r="J4" s="42">
        <f t="shared" ref="J4:J15" si="5">ROUND(I4*$J$2,2)</f>
        <v>119.96</v>
      </c>
      <c r="K4" s="42">
        <v>152122</v>
      </c>
      <c r="L4" s="42">
        <v>20283</v>
      </c>
    </row>
    <row r="5" spans="1:12" x14ac:dyDescent="0.25">
      <c r="A5" s="40">
        <v>2017</v>
      </c>
      <c r="B5" s="228">
        <v>7721</v>
      </c>
      <c r="C5" s="228">
        <f t="shared" si="1"/>
        <v>643</v>
      </c>
      <c r="D5" s="42">
        <f t="shared" si="0"/>
        <v>27.33</v>
      </c>
      <c r="E5" s="42">
        <v>15417</v>
      </c>
      <c r="F5" s="42">
        <f t="shared" si="2"/>
        <v>1285</v>
      </c>
      <c r="G5" s="42">
        <f t="shared" si="3"/>
        <v>27.285000000000004</v>
      </c>
      <c r="H5" s="228">
        <v>15417</v>
      </c>
      <c r="I5" s="228">
        <f t="shared" si="4"/>
        <v>1285</v>
      </c>
      <c r="J5" s="42">
        <f t="shared" si="5"/>
        <v>120.15</v>
      </c>
      <c r="K5" s="42">
        <v>152279</v>
      </c>
      <c r="L5" s="42">
        <v>20304</v>
      </c>
    </row>
    <row r="6" spans="1:12" x14ac:dyDescent="0.25">
      <c r="A6" s="40">
        <v>2018</v>
      </c>
      <c r="B6" s="228">
        <v>7799</v>
      </c>
      <c r="C6" s="228">
        <f t="shared" si="1"/>
        <v>650</v>
      </c>
      <c r="D6" s="42">
        <f t="shared" si="0"/>
        <v>27.63</v>
      </c>
      <c r="E6" s="42">
        <v>15572</v>
      </c>
      <c r="F6" s="42">
        <f t="shared" si="2"/>
        <v>1298</v>
      </c>
      <c r="G6" s="42">
        <f t="shared" si="3"/>
        <v>27.540000000000003</v>
      </c>
      <c r="H6" s="228">
        <v>15572</v>
      </c>
      <c r="I6" s="228">
        <f t="shared" si="4"/>
        <v>1298</v>
      </c>
      <c r="J6" s="42">
        <f t="shared" si="5"/>
        <v>121.36</v>
      </c>
      <c r="K6" s="42"/>
      <c r="L6" s="42">
        <v>20507</v>
      </c>
    </row>
    <row r="7" spans="1:12" x14ac:dyDescent="0.25">
      <c r="A7" s="40">
        <v>2021</v>
      </c>
      <c r="B7" s="228">
        <v>7924</v>
      </c>
      <c r="C7" s="228">
        <f t="shared" si="1"/>
        <v>660</v>
      </c>
      <c r="D7" s="42">
        <f t="shared" si="0"/>
        <v>28.05</v>
      </c>
      <c r="E7" s="42">
        <v>15822</v>
      </c>
      <c r="F7" s="42">
        <f t="shared" si="2"/>
        <v>1319</v>
      </c>
      <c r="G7" s="42">
        <f t="shared" si="3"/>
        <v>28.0075</v>
      </c>
      <c r="H7" s="228">
        <v>15822</v>
      </c>
      <c r="I7" s="228">
        <f t="shared" si="4"/>
        <v>1319</v>
      </c>
      <c r="J7" s="42">
        <f t="shared" si="5"/>
        <v>123.33</v>
      </c>
      <c r="K7" s="42"/>
      <c r="L7" s="42">
        <v>20835</v>
      </c>
    </row>
    <row r="8" spans="1:12" x14ac:dyDescent="0.25">
      <c r="A8" s="40">
        <v>2020</v>
      </c>
      <c r="B8" s="228">
        <v>8004</v>
      </c>
      <c r="C8" s="228">
        <f t="shared" si="1"/>
        <v>667</v>
      </c>
      <c r="D8" s="42">
        <f t="shared" si="0"/>
        <v>28.35</v>
      </c>
      <c r="E8" s="42">
        <v>15981</v>
      </c>
      <c r="F8" s="42">
        <f t="shared" si="2"/>
        <v>1332</v>
      </c>
      <c r="G8" s="42">
        <f t="shared" si="3"/>
        <v>28.262500000000003</v>
      </c>
      <c r="H8" s="228">
        <v>15981</v>
      </c>
      <c r="I8" s="228">
        <f t="shared" si="4"/>
        <v>1332</v>
      </c>
      <c r="J8" s="42">
        <f t="shared" si="5"/>
        <v>124.54</v>
      </c>
      <c r="K8" s="42"/>
      <c r="L8" s="42">
        <v>21044</v>
      </c>
    </row>
    <row r="9" spans="1:12" x14ac:dyDescent="0.25">
      <c r="A9" s="40">
        <v>2021</v>
      </c>
      <c r="B9" s="228">
        <v>8020</v>
      </c>
      <c r="C9" s="228">
        <f t="shared" si="1"/>
        <v>668</v>
      </c>
      <c r="D9" s="42">
        <f t="shared" si="0"/>
        <v>28.39</v>
      </c>
      <c r="E9" s="42">
        <v>16013</v>
      </c>
      <c r="F9" s="42">
        <f t="shared" si="2"/>
        <v>1334</v>
      </c>
      <c r="G9" s="42">
        <f t="shared" si="3"/>
        <v>28.305000000000003</v>
      </c>
      <c r="H9" s="228">
        <v>16013</v>
      </c>
      <c r="I9" s="228">
        <f t="shared" si="4"/>
        <v>1334</v>
      </c>
      <c r="J9" s="42">
        <f t="shared" si="5"/>
        <v>124.73</v>
      </c>
      <c r="K9" s="42"/>
      <c r="L9" s="42">
        <v>21086</v>
      </c>
    </row>
    <row r="10" spans="1:12" x14ac:dyDescent="0.25">
      <c r="A10" s="40">
        <v>2022</v>
      </c>
      <c r="B10" s="228">
        <v>8133</v>
      </c>
      <c r="C10" s="228">
        <f t="shared" si="1"/>
        <v>678</v>
      </c>
      <c r="D10" s="42">
        <f t="shared" si="0"/>
        <v>28.82</v>
      </c>
      <c r="E10" s="42">
        <v>16237</v>
      </c>
      <c r="F10" s="42">
        <f t="shared" si="2"/>
        <v>1353</v>
      </c>
      <c r="G10" s="42">
        <f t="shared" si="3"/>
        <v>28.687500000000004</v>
      </c>
      <c r="H10" s="228">
        <v>16237</v>
      </c>
      <c r="I10" s="228">
        <f t="shared" si="4"/>
        <v>1353</v>
      </c>
      <c r="J10" s="42">
        <f t="shared" si="5"/>
        <v>126.51</v>
      </c>
      <c r="K10" s="42"/>
      <c r="L10" s="42">
        <v>21381</v>
      </c>
    </row>
    <row r="11" spans="1:12" x14ac:dyDescent="0.25">
      <c r="A11" s="40">
        <v>2023</v>
      </c>
      <c r="B11" s="228">
        <v>8572</v>
      </c>
      <c r="C11" s="228">
        <f t="shared" si="1"/>
        <v>714</v>
      </c>
      <c r="D11" s="42">
        <f t="shared" si="0"/>
        <v>30.35</v>
      </c>
      <c r="E11" s="42">
        <v>17113</v>
      </c>
      <c r="F11" s="42">
        <f t="shared" si="2"/>
        <v>1426</v>
      </c>
      <c r="G11" s="42">
        <f t="shared" si="3"/>
        <v>30.26</v>
      </c>
      <c r="H11" s="228">
        <v>17113</v>
      </c>
      <c r="I11" s="228">
        <f t="shared" si="4"/>
        <v>1426</v>
      </c>
      <c r="J11" s="42">
        <f t="shared" si="5"/>
        <v>133.33000000000001</v>
      </c>
      <c r="K11" s="42"/>
      <c r="L11" s="42">
        <v>22535</v>
      </c>
    </row>
    <row r="12" spans="1:12" x14ac:dyDescent="0.25">
      <c r="A12" s="40">
        <v>2024</v>
      </c>
      <c r="B12" s="228">
        <v>8984</v>
      </c>
      <c r="C12" s="228">
        <f t="shared" si="1"/>
        <v>749</v>
      </c>
      <c r="D12" s="42">
        <f t="shared" si="0"/>
        <v>31.83</v>
      </c>
      <c r="E12" s="42">
        <v>17936</v>
      </c>
      <c r="F12" s="42">
        <f t="shared" si="2"/>
        <v>1495</v>
      </c>
      <c r="G12" s="42">
        <f t="shared" si="3"/>
        <v>31.705000000000002</v>
      </c>
      <c r="H12" s="228">
        <v>17936</v>
      </c>
      <c r="I12" s="228">
        <f t="shared" si="4"/>
        <v>1495</v>
      </c>
      <c r="J12" s="42">
        <f t="shared" si="5"/>
        <v>139.78</v>
      </c>
      <c r="K12" s="42"/>
      <c r="L12" s="42">
        <v>23616</v>
      </c>
    </row>
    <row r="13" spans="1:12" x14ac:dyDescent="0.25">
      <c r="A13" s="40">
        <v>2025</v>
      </c>
      <c r="B13" s="228"/>
      <c r="C13" s="228">
        <f t="shared" si="1"/>
        <v>0</v>
      </c>
      <c r="D13" s="42">
        <f t="shared" si="0"/>
        <v>0</v>
      </c>
      <c r="E13" s="42"/>
      <c r="F13" s="42">
        <f t="shared" si="2"/>
        <v>0</v>
      </c>
      <c r="G13" s="42">
        <f t="shared" si="3"/>
        <v>0</v>
      </c>
      <c r="H13" s="228"/>
      <c r="I13" s="228">
        <f t="shared" si="4"/>
        <v>0</v>
      </c>
      <c r="J13" s="42">
        <f t="shared" si="5"/>
        <v>0</v>
      </c>
      <c r="K13" s="42"/>
      <c r="L13" s="42"/>
    </row>
    <row r="14" spans="1:12" x14ac:dyDescent="0.25">
      <c r="A14" s="40">
        <v>2026</v>
      </c>
      <c r="B14" s="228"/>
      <c r="C14" s="228">
        <f t="shared" si="1"/>
        <v>0</v>
      </c>
      <c r="D14" s="42">
        <f t="shared" si="0"/>
        <v>0</v>
      </c>
      <c r="E14" s="42"/>
      <c r="F14" s="42">
        <f t="shared" si="2"/>
        <v>0</v>
      </c>
      <c r="G14" s="42">
        <f t="shared" si="3"/>
        <v>0</v>
      </c>
      <c r="H14" s="228"/>
      <c r="I14" s="228">
        <f t="shared" si="4"/>
        <v>0</v>
      </c>
      <c r="J14" s="42">
        <f t="shared" si="5"/>
        <v>0</v>
      </c>
      <c r="K14" s="42"/>
      <c r="L14" s="42"/>
    </row>
    <row r="15" spans="1:12" x14ac:dyDescent="0.25">
      <c r="A15" s="40">
        <v>2027</v>
      </c>
      <c r="B15" s="228"/>
      <c r="C15" s="228">
        <f t="shared" si="1"/>
        <v>0</v>
      </c>
      <c r="D15" s="42">
        <f t="shared" si="0"/>
        <v>0</v>
      </c>
      <c r="E15" s="42"/>
      <c r="F15" s="42">
        <f t="shared" si="2"/>
        <v>0</v>
      </c>
      <c r="G15" s="42">
        <f t="shared" si="3"/>
        <v>0</v>
      </c>
      <c r="H15" s="228"/>
      <c r="I15" s="228">
        <f t="shared" si="4"/>
        <v>0</v>
      </c>
      <c r="J15" s="42">
        <f t="shared" si="5"/>
        <v>0</v>
      </c>
      <c r="K15" s="42"/>
      <c r="L15" s="4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88"/>
  <sheetViews>
    <sheetView workbookViewId="0">
      <selection activeCell="B2" sqref="B2"/>
    </sheetView>
  </sheetViews>
  <sheetFormatPr baseColWidth="10" defaultColWidth="11.42578125" defaultRowHeight="15" x14ac:dyDescent="0.25"/>
  <cols>
    <col min="2" max="2" width="168.42578125" bestFit="1" customWidth="1"/>
  </cols>
  <sheetData>
    <row r="1" spans="1:2" x14ac:dyDescent="0.25">
      <c r="B1" t="s">
        <v>225</v>
      </c>
    </row>
    <row r="2" spans="1:2" x14ac:dyDescent="0.25">
      <c r="A2" s="1"/>
      <c r="B2" s="2" t="s">
        <v>243</v>
      </c>
    </row>
    <row r="3" spans="1:2" x14ac:dyDescent="0.25">
      <c r="A3" s="1"/>
      <c r="B3" s="2" t="s">
        <v>145</v>
      </c>
    </row>
    <row r="4" spans="1:2" x14ac:dyDescent="0.25">
      <c r="A4" s="3"/>
      <c r="B4" s="2" t="s">
        <v>146</v>
      </c>
    </row>
    <row r="5" spans="1:2" x14ac:dyDescent="0.25">
      <c r="A5" s="1"/>
      <c r="B5" s="2" t="s">
        <v>147</v>
      </c>
    </row>
    <row r="6" spans="1:2" x14ac:dyDescent="0.25">
      <c r="A6" s="1"/>
      <c r="B6" s="2" t="s">
        <v>148</v>
      </c>
    </row>
    <row r="7" spans="1:2" x14ac:dyDescent="0.25">
      <c r="A7" s="1"/>
      <c r="B7" s="2" t="s">
        <v>149</v>
      </c>
    </row>
    <row r="8" spans="1:2" x14ac:dyDescent="0.25">
      <c r="A8" s="1"/>
      <c r="B8" s="4" t="s">
        <v>150</v>
      </c>
    </row>
    <row r="9" spans="1:2" x14ac:dyDescent="0.25">
      <c r="A9" s="1"/>
      <c r="B9" s="4" t="s">
        <v>151</v>
      </c>
    </row>
    <row r="10" spans="1:2" x14ac:dyDescent="0.25">
      <c r="A10" s="1"/>
      <c r="B10" s="4" t="s">
        <v>152</v>
      </c>
    </row>
    <row r="11" spans="1:2" x14ac:dyDescent="0.25">
      <c r="A11" s="1"/>
      <c r="B11" s="4" t="s">
        <v>153</v>
      </c>
    </row>
    <row r="12" spans="1:2" x14ac:dyDescent="0.25">
      <c r="A12" s="1"/>
      <c r="B12" s="4" t="s">
        <v>154</v>
      </c>
    </row>
    <row r="13" spans="1:2" x14ac:dyDescent="0.25">
      <c r="A13" s="1"/>
      <c r="B13" s="2" t="s">
        <v>155</v>
      </c>
    </row>
    <row r="14" spans="1:2" x14ac:dyDescent="0.25">
      <c r="A14" s="1"/>
      <c r="B14" s="2" t="s">
        <v>156</v>
      </c>
    </row>
    <row r="15" spans="1:2" x14ac:dyDescent="0.25">
      <c r="A15" s="1"/>
      <c r="B15" s="4" t="s">
        <v>157</v>
      </c>
    </row>
    <row r="16" spans="1:2" x14ac:dyDescent="0.25">
      <c r="A16" s="1"/>
      <c r="B16" s="4" t="s">
        <v>158</v>
      </c>
    </row>
    <row r="17" spans="1:2" x14ac:dyDescent="0.25">
      <c r="A17" s="1"/>
      <c r="B17" s="4" t="s">
        <v>159</v>
      </c>
    </row>
    <row r="18" spans="1:2" x14ac:dyDescent="0.25">
      <c r="A18" s="1"/>
      <c r="B18" s="4" t="s">
        <v>160</v>
      </c>
    </row>
    <row r="19" spans="1:2" x14ac:dyDescent="0.25">
      <c r="A19" s="1"/>
      <c r="B19" s="4" t="s">
        <v>161</v>
      </c>
    </row>
    <row r="20" spans="1:2" x14ac:dyDescent="0.25">
      <c r="A20" s="1"/>
      <c r="B20" s="4" t="s">
        <v>162</v>
      </c>
    </row>
    <row r="21" spans="1:2" x14ac:dyDescent="0.25">
      <c r="A21" s="1"/>
      <c r="B21" s="4" t="s">
        <v>163</v>
      </c>
    </row>
    <row r="22" spans="1:2" x14ac:dyDescent="0.25">
      <c r="A22" s="1"/>
      <c r="B22" s="4" t="s">
        <v>164</v>
      </c>
    </row>
    <row r="23" spans="1:2" x14ac:dyDescent="0.25">
      <c r="A23" s="1"/>
      <c r="B23" s="4" t="s">
        <v>165</v>
      </c>
    </row>
    <row r="24" spans="1:2" x14ac:dyDescent="0.25">
      <c r="A24" s="1"/>
      <c r="B24" s="4" t="s">
        <v>166</v>
      </c>
    </row>
    <row r="25" spans="1:2" x14ac:dyDescent="0.25">
      <c r="A25" s="1"/>
      <c r="B25" s="4" t="s">
        <v>167</v>
      </c>
    </row>
    <row r="26" spans="1:2" x14ac:dyDescent="0.25">
      <c r="A26" s="1"/>
      <c r="B26" s="4" t="s">
        <v>168</v>
      </c>
    </row>
    <row r="27" spans="1:2" x14ac:dyDescent="0.25">
      <c r="A27" s="1"/>
      <c r="B27" s="4" t="s">
        <v>169</v>
      </c>
    </row>
    <row r="28" spans="1:2" x14ac:dyDescent="0.25">
      <c r="A28" s="1"/>
      <c r="B28" s="4" t="s">
        <v>170</v>
      </c>
    </row>
    <row r="29" spans="1:2" x14ac:dyDescent="0.25">
      <c r="A29" s="1"/>
      <c r="B29" s="4" t="s">
        <v>139</v>
      </c>
    </row>
    <row r="30" spans="1:2" x14ac:dyDescent="0.25">
      <c r="A30" s="1"/>
      <c r="B30" s="4" t="s">
        <v>171</v>
      </c>
    </row>
    <row r="31" spans="1:2" x14ac:dyDescent="0.25">
      <c r="A31" s="1"/>
      <c r="B31" s="4" t="s">
        <v>172</v>
      </c>
    </row>
    <row r="32" spans="1:2" x14ac:dyDescent="0.25">
      <c r="A32" s="1"/>
      <c r="B32" s="4" t="s">
        <v>140</v>
      </c>
    </row>
    <row r="33" spans="1:2" x14ac:dyDescent="0.25">
      <c r="A33" s="1"/>
      <c r="B33" s="4" t="s">
        <v>141</v>
      </c>
    </row>
    <row r="34" spans="1:2" x14ac:dyDescent="0.25">
      <c r="A34" s="1"/>
      <c r="B34" s="4" t="s">
        <v>142</v>
      </c>
    </row>
    <row r="35" spans="1:2" x14ac:dyDescent="0.25">
      <c r="A35" s="1"/>
      <c r="B35" s="4" t="s">
        <v>143</v>
      </c>
    </row>
    <row r="36" spans="1:2" x14ac:dyDescent="0.25">
      <c r="A36" s="1"/>
      <c r="B36" s="4" t="s">
        <v>144</v>
      </c>
    </row>
    <row r="37" spans="1:2" x14ac:dyDescent="0.25">
      <c r="A37" s="1"/>
      <c r="B37" s="4" t="s">
        <v>173</v>
      </c>
    </row>
    <row r="38" spans="1:2" x14ac:dyDescent="0.25">
      <c r="A38" s="1"/>
      <c r="B38" s="4" t="s">
        <v>174</v>
      </c>
    </row>
    <row r="39" spans="1:2" x14ac:dyDescent="0.25">
      <c r="A39" s="1"/>
      <c r="B39" s="4" t="s">
        <v>175</v>
      </c>
    </row>
    <row r="40" spans="1:2" x14ac:dyDescent="0.25">
      <c r="A40" s="1"/>
      <c r="B40" s="4" t="s">
        <v>176</v>
      </c>
    </row>
    <row r="41" spans="1:2" x14ac:dyDescent="0.25">
      <c r="A41" s="1"/>
      <c r="B41" s="4" t="s">
        <v>177</v>
      </c>
    </row>
    <row r="42" spans="1:2" x14ac:dyDescent="0.25">
      <c r="A42" s="1"/>
      <c r="B42" s="4" t="s">
        <v>178</v>
      </c>
    </row>
    <row r="43" spans="1:2" x14ac:dyDescent="0.25">
      <c r="A43" s="1"/>
      <c r="B43" s="4" t="s">
        <v>179</v>
      </c>
    </row>
    <row r="44" spans="1:2" x14ac:dyDescent="0.25">
      <c r="A44" s="1"/>
      <c r="B44" s="2" t="s">
        <v>180</v>
      </c>
    </row>
    <row r="45" spans="1:2" x14ac:dyDescent="0.25">
      <c r="A45" s="1"/>
      <c r="B45" s="2" t="s">
        <v>181</v>
      </c>
    </row>
    <row r="46" spans="1:2" x14ac:dyDescent="0.25">
      <c r="A46" s="1"/>
      <c r="B46" s="2" t="s">
        <v>182</v>
      </c>
    </row>
    <row r="47" spans="1:2" x14ac:dyDescent="0.25">
      <c r="A47" s="1"/>
      <c r="B47" s="2" t="s">
        <v>183</v>
      </c>
    </row>
    <row r="48" spans="1:2" x14ac:dyDescent="0.25">
      <c r="A48" s="1"/>
      <c r="B48" s="2" t="s">
        <v>184</v>
      </c>
    </row>
    <row r="49" spans="1:2" x14ac:dyDescent="0.25">
      <c r="A49" s="1"/>
      <c r="B49" s="2" t="s">
        <v>185</v>
      </c>
    </row>
    <row r="50" spans="1:2" x14ac:dyDescent="0.25">
      <c r="A50" s="1"/>
      <c r="B50" s="2" t="s">
        <v>186</v>
      </c>
    </row>
    <row r="51" spans="1:2" x14ac:dyDescent="0.25">
      <c r="A51" s="1"/>
      <c r="B51" s="2" t="s">
        <v>187</v>
      </c>
    </row>
    <row r="52" spans="1:2" x14ac:dyDescent="0.25">
      <c r="A52" s="1"/>
      <c r="B52" s="2" t="s">
        <v>188</v>
      </c>
    </row>
    <row r="53" spans="1:2" x14ac:dyDescent="0.25">
      <c r="A53" s="1"/>
      <c r="B53" s="2" t="s">
        <v>189</v>
      </c>
    </row>
    <row r="54" spans="1:2" x14ac:dyDescent="0.25">
      <c r="A54" s="1"/>
      <c r="B54" s="4" t="s">
        <v>190</v>
      </c>
    </row>
    <row r="55" spans="1:2" x14ac:dyDescent="0.25">
      <c r="A55" s="1"/>
      <c r="B55" s="2" t="s">
        <v>191</v>
      </c>
    </row>
    <row r="56" spans="1:2" x14ac:dyDescent="0.25">
      <c r="A56" s="1"/>
      <c r="B56" s="2" t="s">
        <v>192</v>
      </c>
    </row>
    <row r="57" spans="1:2" x14ac:dyDescent="0.25">
      <c r="A57" s="1"/>
      <c r="B57" s="2" t="s">
        <v>193</v>
      </c>
    </row>
    <row r="58" spans="1:2" x14ac:dyDescent="0.25">
      <c r="A58" s="1"/>
      <c r="B58" s="2" t="s">
        <v>194</v>
      </c>
    </row>
    <row r="59" spans="1:2" x14ac:dyDescent="0.25">
      <c r="A59" s="1"/>
      <c r="B59" s="4" t="s">
        <v>195</v>
      </c>
    </row>
    <row r="60" spans="1:2" x14ac:dyDescent="0.25">
      <c r="A60" s="1"/>
      <c r="B60" s="4" t="s">
        <v>196</v>
      </c>
    </row>
    <row r="61" spans="1:2" x14ac:dyDescent="0.25">
      <c r="A61" s="1"/>
      <c r="B61" s="4" t="s">
        <v>197</v>
      </c>
    </row>
    <row r="62" spans="1:2" x14ac:dyDescent="0.25">
      <c r="A62" s="1"/>
      <c r="B62" s="4" t="s">
        <v>198</v>
      </c>
    </row>
    <row r="63" spans="1:2" x14ac:dyDescent="0.25">
      <c r="A63" s="5"/>
      <c r="B63" s="6" t="s">
        <v>199</v>
      </c>
    </row>
    <row r="64" spans="1:2" x14ac:dyDescent="0.25">
      <c r="A64" s="5"/>
      <c r="B64" s="6" t="s">
        <v>200</v>
      </c>
    </row>
    <row r="65" spans="1:2" x14ac:dyDescent="0.25">
      <c r="A65" s="5"/>
      <c r="B65" s="6" t="s">
        <v>201</v>
      </c>
    </row>
    <row r="66" spans="1:2" x14ac:dyDescent="0.25">
      <c r="A66" s="5"/>
      <c r="B66" s="6" t="s">
        <v>202</v>
      </c>
    </row>
    <row r="67" spans="1:2" x14ac:dyDescent="0.25">
      <c r="A67" s="5"/>
      <c r="B67" s="6" t="s">
        <v>203</v>
      </c>
    </row>
    <row r="68" spans="1:2" x14ac:dyDescent="0.25">
      <c r="A68" s="5"/>
      <c r="B68" s="6" t="s">
        <v>204</v>
      </c>
    </row>
    <row r="69" spans="1:2" x14ac:dyDescent="0.25">
      <c r="A69" s="5"/>
      <c r="B69" s="6" t="s">
        <v>205</v>
      </c>
    </row>
    <row r="70" spans="1:2" x14ac:dyDescent="0.25">
      <c r="A70" s="5"/>
      <c r="B70" s="6" t="s">
        <v>206</v>
      </c>
    </row>
    <row r="71" spans="1:2" x14ac:dyDescent="0.25">
      <c r="A71" s="5"/>
      <c r="B71" s="6" t="s">
        <v>207</v>
      </c>
    </row>
    <row r="72" spans="1:2" x14ac:dyDescent="0.25">
      <c r="A72" s="5"/>
      <c r="B72" s="6" t="s">
        <v>208</v>
      </c>
    </row>
    <row r="73" spans="1:2" x14ac:dyDescent="0.25">
      <c r="A73" s="5"/>
      <c r="B73" s="6" t="s">
        <v>209</v>
      </c>
    </row>
    <row r="74" spans="1:2" x14ac:dyDescent="0.25">
      <c r="A74" s="1"/>
      <c r="B74" s="4" t="s">
        <v>210</v>
      </c>
    </row>
    <row r="75" spans="1:2" x14ac:dyDescent="0.25">
      <c r="A75" s="1"/>
      <c r="B75" s="4" t="s">
        <v>211</v>
      </c>
    </row>
    <row r="76" spans="1:2" x14ac:dyDescent="0.25">
      <c r="A76" s="1"/>
      <c r="B76" s="4" t="s">
        <v>212</v>
      </c>
    </row>
    <row r="77" spans="1:2" x14ac:dyDescent="0.25">
      <c r="A77" s="1"/>
      <c r="B77" s="4" t="s">
        <v>213</v>
      </c>
    </row>
    <row r="78" spans="1:2" x14ac:dyDescent="0.25">
      <c r="A78" s="1"/>
      <c r="B78" s="4" t="s">
        <v>214</v>
      </c>
    </row>
    <row r="79" spans="1:2" x14ac:dyDescent="0.25">
      <c r="A79" s="1"/>
      <c r="B79" s="4" t="s">
        <v>215</v>
      </c>
    </row>
    <row r="80" spans="1:2" x14ac:dyDescent="0.25">
      <c r="A80" s="1"/>
      <c r="B80" s="4" t="s">
        <v>216</v>
      </c>
    </row>
    <row r="81" spans="1:2" x14ac:dyDescent="0.25">
      <c r="A81" s="1"/>
      <c r="B81" s="4" t="s">
        <v>217</v>
      </c>
    </row>
    <row r="82" spans="1:2" x14ac:dyDescent="0.25">
      <c r="A82" s="1"/>
      <c r="B82" s="4" t="s">
        <v>218</v>
      </c>
    </row>
    <row r="83" spans="1:2" x14ac:dyDescent="0.25">
      <c r="A83" s="1"/>
      <c r="B83" s="4" t="s">
        <v>219</v>
      </c>
    </row>
    <row r="84" spans="1:2" x14ac:dyDescent="0.25">
      <c r="A84" s="1"/>
      <c r="B84" s="4" t="s">
        <v>220</v>
      </c>
    </row>
    <row r="85" spans="1:2" x14ac:dyDescent="0.25">
      <c r="A85" s="1"/>
      <c r="B85" s="4" t="s">
        <v>221</v>
      </c>
    </row>
    <row r="86" spans="1:2" x14ac:dyDescent="0.25">
      <c r="A86" s="1"/>
      <c r="B86" s="2" t="s">
        <v>222</v>
      </c>
    </row>
    <row r="87" spans="1:2" x14ac:dyDescent="0.25">
      <c r="A87" s="1"/>
      <c r="B87" s="4" t="s">
        <v>223</v>
      </c>
    </row>
    <row r="88" spans="1:2" x14ac:dyDescent="0.25">
      <c r="A88" s="1"/>
      <c r="B88" s="4" t="s">
        <v>224</v>
      </c>
    </row>
  </sheetData>
  <pageMargins left="0.7" right="0.7" top="0.75" bottom="0.75" header="0.3" footer="0.3"/>
  <pageSetup paperSize="9" scale="4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EB3E4DB861304BBF3D401AFA36CD73" ma:contentTypeVersion="6" ma:contentTypeDescription="Crée un document." ma:contentTypeScope="" ma:versionID="fbaf27a73cdf4924e10f6f99f799e3a5">
  <xsd:schema xmlns:xsd="http://www.w3.org/2001/XMLSchema" xmlns:xs="http://www.w3.org/2001/XMLSchema" xmlns:p="http://schemas.microsoft.com/office/2006/metadata/properties" xmlns:ns2="1ed6689e-2a12-4cbb-9fe4-ef0cca41df06" xmlns:ns3="535d3bce-0ae9-44e1-8795-1bd4901d077d" targetNamespace="http://schemas.microsoft.com/office/2006/metadata/properties" ma:root="true" ma:fieldsID="ce45e86f1f9a307cfa56c48d9962d893" ns2:_="" ns3:_="">
    <xsd:import namespace="1ed6689e-2a12-4cbb-9fe4-ef0cca41df06"/>
    <xsd:import namespace="535d3bce-0ae9-44e1-8795-1bd4901d07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d6689e-2a12-4cbb-9fe4-ef0cca41df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5d3bce-0ae9-44e1-8795-1bd4901d077d"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35d3bce-0ae9-44e1-8795-1bd4901d077d">
      <UserInfo>
        <DisplayName/>
        <AccountId xsi:nil="true"/>
        <AccountType/>
      </UserInfo>
    </SharedWithUsers>
  </documentManagement>
</p:properties>
</file>

<file path=customXml/itemProps1.xml><?xml version="1.0" encoding="utf-8"?>
<ds:datastoreItem xmlns:ds="http://schemas.openxmlformats.org/officeDocument/2006/customXml" ds:itemID="{BE082FAA-F391-4043-B2A2-689D736C3896}">
  <ds:schemaRefs>
    <ds:schemaRef ds:uri="http://schemas.microsoft.com/sharepoint/v3/contenttype/forms"/>
  </ds:schemaRefs>
</ds:datastoreItem>
</file>

<file path=customXml/itemProps2.xml><?xml version="1.0" encoding="utf-8"?>
<ds:datastoreItem xmlns:ds="http://schemas.openxmlformats.org/officeDocument/2006/customXml" ds:itemID="{881CA29F-A222-41BB-8D3A-6B02FFD72E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d6689e-2a12-4cbb-9fe4-ef0cca41df06"/>
    <ds:schemaRef ds:uri="535d3bce-0ae9-44e1-8795-1bd4901d07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6FC048C-4432-45A0-9EFA-6F8664FA9135}">
  <ds:schemaRefs>
    <ds:schemaRef ds:uri="http://schemas.openxmlformats.org/package/2006/metadata/core-properties"/>
    <ds:schemaRef ds:uri="535d3bce-0ae9-44e1-8795-1bd4901d077d"/>
    <ds:schemaRef ds:uri="http://purl.org/dc/dcmitype/"/>
    <ds:schemaRef ds:uri="1ed6689e-2a12-4cbb-9fe4-ef0cca41df06"/>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9</vt:i4>
      </vt:variant>
    </vt:vector>
  </HeadingPairs>
  <TitlesOfParts>
    <vt:vector size="15" baseType="lpstr">
      <vt:lpstr>NOTICE EXPLICATIVE</vt:lpstr>
      <vt:lpstr>Etat récapitulatif des dépenses</vt:lpstr>
      <vt:lpstr>Synthèse E-Synergie</vt:lpstr>
      <vt:lpstr>Feuil1</vt:lpstr>
      <vt:lpstr>TS_Détail</vt:lpstr>
      <vt:lpstr>liste déroulante</vt:lpstr>
      <vt:lpstr>Choisir_ICI_pourcentage_ou_heures_projet</vt:lpstr>
      <vt:lpstr>Feuil1!Choisir_ICI_si_pourcentage_heures_ou_Jours_sur_projet</vt:lpstr>
      <vt:lpstr>Choisir_ICI_si_pourcentage_heures_ou_Jours_sur_projet</vt:lpstr>
      <vt:lpstr>Heures_dédiées_projet</vt:lpstr>
      <vt:lpstr>Jours_projet</vt:lpstr>
      <vt:lpstr>Pourcentage_temps_projet</vt:lpstr>
      <vt:lpstr>'Etat récapitulatif des dépenses'!Zone_d_impression</vt:lpstr>
      <vt:lpstr>'NOTICE EXPLICATIVE'!Zone_d_impression</vt:lpstr>
      <vt:lpstr>'Synthèse E-Synergie'!Zone_d_impression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PETIARD Christine</cp:lastModifiedBy>
  <cp:revision/>
  <cp:lastPrinted>2024-10-01T10:35:33Z</cp:lastPrinted>
  <dcterms:created xsi:type="dcterms:W3CDTF">2013-12-10T16:41:55Z</dcterms:created>
  <dcterms:modified xsi:type="dcterms:W3CDTF">2025-03-14T09:47:22Z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0x01010027EB3E4DB861304BBF3D401AFA36CD73</vt:lpwstr>
  </property>
  <property fmtid="{D5CDD505-2E9C-101B-9397-08002B2CF9AE}" pid="3" name="Order">
    <vt:r8>7700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ies>
</file>