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tables/table5.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O:\DAG\SSFE\09_Post 2020\85_Doc type FEDER_FSE+_FTJ\FP 6 Certification\Demande_paiement_FEDER_20240516\"/>
    </mc:Choice>
  </mc:AlternateContent>
  <xr:revisionPtr revIDLastSave="0" documentId="13_ncr:1_{9B97A1C1-7F68-42A1-8053-B23DE2FCEC69}" xr6:coauthVersionLast="47" xr6:coauthVersionMax="47" xr10:uidLastSave="{00000000-0000-0000-0000-000000000000}"/>
  <bookViews>
    <workbookView xWindow="-120" yWindow="-120" windowWidth="29040" windowHeight="15840" tabRatio="516" xr2:uid="{00000000-000D-0000-FFFF-FFFF00000000}"/>
  </bookViews>
  <sheets>
    <sheet name="NOTICE EXPLICATIVE" sheetId="46" r:id="rId1"/>
    <sheet name="Etat récapitulatif des dépenses" sheetId="2" r:id="rId2"/>
    <sheet name="Synthèse E-Synergie" sheetId="44" r:id="rId3"/>
    <sheet name="Feuil1" sheetId="49" state="hidden" r:id="rId4"/>
    <sheet name="liste déroulante" sheetId="45" state="hidden" r:id="rId5"/>
  </sheets>
  <definedNames>
    <definedName name="Choisir_ICI_pourcentage_ou_heures_projet">Feuil1!$B$2:$B$2</definedName>
    <definedName name="Choisir_ICI_si_pourcentage_heures_ou_Jours_sur_projet" localSheetId="3">Feuil1!$B$1:$B$2</definedName>
    <definedName name="Choisir_ICI_si_pourcentage_heures_ou_Jours_sur_projet">Feuil1!$B2:$B2</definedName>
    <definedName name="Heures_dédiées_projet">Feuil1!$D$2:$D$401</definedName>
    <definedName name="Jours_projet">Feuil1!$C$2:$C$122</definedName>
    <definedName name="Pourcentage_temps_projet">Feuil1!$E$4:$E$102</definedName>
    <definedName name="_xlnm.Print_Area" localSheetId="1">'Etat récapitulatif des dépenses'!$A$1:$Q$107</definedName>
    <definedName name="_xlnm.Print_Area" localSheetId="0">'NOTICE EXPLICATIVE'!$A$1:$A$6</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4" i="2" l="1"/>
  <c r="F75" i="2"/>
  <c r="F76" i="2"/>
  <c r="F77" i="2"/>
  <c r="F73" i="2"/>
  <c r="F58" i="2"/>
  <c r="F59" i="2"/>
  <c r="F60" i="2"/>
  <c r="F61" i="2"/>
  <c r="F62" i="2"/>
  <c r="F63" i="2"/>
  <c r="F64" i="2"/>
  <c r="F65" i="2"/>
  <c r="F66" i="2"/>
  <c r="F67" i="2"/>
  <c r="F57" i="2"/>
  <c r="F41" i="2"/>
  <c r="F42" i="2"/>
  <c r="F43" i="2"/>
  <c r="F44" i="2"/>
  <c r="F45" i="2"/>
  <c r="F46" i="2"/>
  <c r="F47" i="2"/>
  <c r="F48" i="2"/>
  <c r="F49" i="2"/>
  <c r="F50" i="2"/>
  <c r="F51" i="2"/>
  <c r="F40" i="2"/>
  <c r="F22" i="2"/>
  <c r="F23" i="2"/>
  <c r="F24" i="2"/>
  <c r="F25" i="2"/>
  <c r="F26" i="2"/>
  <c r="F27" i="2"/>
  <c r="F28" i="2"/>
  <c r="F29" i="2"/>
  <c r="F30" i="2"/>
  <c r="F31" i="2"/>
  <c r="F32" i="2"/>
  <c r="F33" i="2"/>
  <c r="F34" i="2"/>
  <c r="A27" i="44" l="1"/>
  <c r="A28" i="44"/>
  <c r="B27" i="44"/>
  <c r="B28" i="44"/>
  <c r="E69" i="2"/>
  <c r="E79" i="2"/>
  <c r="D79" i="2"/>
  <c r="D69" i="2"/>
  <c r="E53" i="2"/>
  <c r="D53" i="2"/>
  <c r="E36" i="2"/>
  <c r="D36" i="2"/>
  <c r="I84" i="2" l="1"/>
  <c r="I83" i="2"/>
  <c r="B83" i="2"/>
  <c r="B84" i="2"/>
  <c r="F21" i="2" l="1"/>
  <c r="J77" i="2" l="1"/>
  <c r="L77" i="2" s="1"/>
  <c r="O77" i="2"/>
  <c r="K79" i="2"/>
  <c r="K69" i="2"/>
  <c r="A23" i="44"/>
  <c r="B23" i="44"/>
  <c r="H23" i="44"/>
  <c r="J60" i="2"/>
  <c r="L60" i="2" s="1"/>
  <c r="J61" i="2"/>
  <c r="L61" i="2" s="1"/>
  <c r="O60" i="2"/>
  <c r="O61" i="2"/>
  <c r="J59" i="2"/>
  <c r="L59" i="2" s="1"/>
  <c r="O59" i="2"/>
  <c r="J62" i="2"/>
  <c r="L62" i="2" s="1"/>
  <c r="O62" i="2"/>
  <c r="J63" i="2"/>
  <c r="L63" i="2" s="1"/>
  <c r="J64" i="2"/>
  <c r="L64" i="2" s="1"/>
  <c r="J65" i="2"/>
  <c r="L65" i="2" s="1"/>
  <c r="O63" i="2"/>
  <c r="O64" i="2"/>
  <c r="O65" i="2"/>
  <c r="J32" i="2"/>
  <c r="L32" i="2" s="1"/>
  <c r="O32" i="2"/>
  <c r="J41" i="2"/>
  <c r="L41" i="2" s="1"/>
  <c r="J42" i="2"/>
  <c r="L42" i="2" s="1"/>
  <c r="O41" i="2"/>
  <c r="O42" i="2"/>
  <c r="J43" i="2"/>
  <c r="L43" i="2" s="1"/>
  <c r="J44" i="2"/>
  <c r="L44" i="2" s="1"/>
  <c r="J45" i="2"/>
  <c r="L45" i="2" s="1"/>
  <c r="O43" i="2"/>
  <c r="O44" i="2"/>
  <c r="O45" i="2"/>
  <c r="J46" i="2"/>
  <c r="L46" i="2" s="1"/>
  <c r="J47" i="2"/>
  <c r="L47" i="2" s="1"/>
  <c r="J48" i="2"/>
  <c r="L48" i="2" s="1"/>
  <c r="O46" i="2"/>
  <c r="O47" i="2"/>
  <c r="O48" i="2"/>
  <c r="J26" i="2"/>
  <c r="L26" i="2" s="1"/>
  <c r="J27" i="2"/>
  <c r="L27" i="2" s="1"/>
  <c r="J28" i="2"/>
  <c r="L28" i="2" s="1"/>
  <c r="O26" i="2"/>
  <c r="O27" i="2"/>
  <c r="O28" i="2"/>
  <c r="J29" i="2"/>
  <c r="L29" i="2" s="1"/>
  <c r="J30" i="2"/>
  <c r="L30" i="2" s="1"/>
  <c r="J31" i="2"/>
  <c r="L31" i="2" s="1"/>
  <c r="O29" i="2"/>
  <c r="O30" i="2"/>
  <c r="O31" i="2"/>
  <c r="J34" i="2"/>
  <c r="L34" i="2" s="1"/>
  <c r="O34" i="2"/>
  <c r="N79" i="2"/>
  <c r="N69" i="2"/>
  <c r="N53" i="2"/>
  <c r="K53" i="2"/>
  <c r="J51" i="2"/>
  <c r="L51" i="2" s="1"/>
  <c r="O51" i="2"/>
  <c r="J33" i="2"/>
  <c r="L33" i="2" s="1"/>
  <c r="O33" i="2"/>
  <c r="J67" i="2"/>
  <c r="L67" i="2" s="1"/>
  <c r="O67" i="2"/>
  <c r="J66" i="2"/>
  <c r="L66" i="2" s="1"/>
  <c r="O66" i="2"/>
  <c r="J50" i="2"/>
  <c r="L50" i="2" s="1"/>
  <c r="O50" i="2"/>
  <c r="J49" i="2"/>
  <c r="L49" i="2" s="1"/>
  <c r="O49" i="2"/>
  <c r="J76" i="2"/>
  <c r="L76" i="2" s="1"/>
  <c r="O76" i="2"/>
  <c r="J75" i="2"/>
  <c r="L75" i="2" s="1"/>
  <c r="O75" i="2"/>
  <c r="O78" i="2"/>
  <c r="J78" i="2"/>
  <c r="L78" i="2" s="1"/>
  <c r="O68" i="2"/>
  <c r="J68" i="2"/>
  <c r="L68" i="2" s="1"/>
  <c r="O52" i="2"/>
  <c r="J52" i="2"/>
  <c r="L52" i="2" s="1"/>
  <c r="D3" i="49"/>
  <c r="K23" i="44" l="1"/>
  <c r="F36" i="2" l="1"/>
  <c r="D22" i="44" l="1"/>
  <c r="D20" i="44"/>
  <c r="B20" i="44"/>
  <c r="B22" i="44"/>
  <c r="B21" i="44"/>
  <c r="H22" i="44"/>
  <c r="H21" i="44"/>
  <c r="H20" i="44"/>
  <c r="J21" i="2"/>
  <c r="L21" i="2" s="1"/>
  <c r="E23" i="44" l="1"/>
  <c r="C23" i="44"/>
  <c r="O74" i="2"/>
  <c r="J74" i="2"/>
  <c r="L74" i="2" s="1"/>
  <c r="O73" i="2"/>
  <c r="J73" i="2"/>
  <c r="L73" i="2" s="1"/>
  <c r="O79" i="2" l="1"/>
  <c r="J79" i="2"/>
  <c r="F79" i="2"/>
  <c r="D23" i="44" s="1"/>
  <c r="I23" i="44" l="1"/>
  <c r="J58" i="2"/>
  <c r="L58" i="2" s="1"/>
  <c r="J57" i="2"/>
  <c r="L57" i="2" s="1"/>
  <c r="J40" i="2"/>
  <c r="O58" i="2"/>
  <c r="O57" i="2"/>
  <c r="O40" i="2"/>
  <c r="N36" i="2"/>
  <c r="N80" i="2" s="1"/>
  <c r="O22" i="2"/>
  <c r="O23" i="2"/>
  <c r="O24" i="2"/>
  <c r="O25" i="2"/>
  <c r="O35" i="2"/>
  <c r="O21" i="2"/>
  <c r="L40" i="2" l="1"/>
  <c r="J53" i="2"/>
  <c r="J23" i="44"/>
  <c r="L23" i="44" s="1"/>
  <c r="O69" i="2"/>
  <c r="J69" i="2"/>
  <c r="O53" i="2"/>
  <c r="O36" i="2"/>
  <c r="O80" i="2" l="1"/>
  <c r="D21" i="44"/>
  <c r="D31" i="44" s="1"/>
  <c r="O83" i="2" l="1"/>
  <c r="O84" i="2" s="1"/>
  <c r="C21" i="44"/>
  <c r="F53" i="2"/>
  <c r="C22" i="44"/>
  <c r="F69" i="2"/>
  <c r="E22" i="44"/>
  <c r="A22" i="44"/>
  <c r="E21" i="44"/>
  <c r="A21" i="44"/>
  <c r="E20" i="44"/>
  <c r="C20" i="44"/>
  <c r="A20" i="44"/>
  <c r="L53" i="2"/>
  <c r="C31" i="44" l="1"/>
  <c r="E31" i="44"/>
  <c r="O85" i="2"/>
  <c r="L69" i="2"/>
  <c r="J21" i="44"/>
  <c r="I22" i="44"/>
  <c r="K22" i="44"/>
  <c r="J22" i="44" l="1"/>
  <c r="L22" i="44" s="1"/>
  <c r="K21" i="44"/>
  <c r="I21" i="44" l="1"/>
  <c r="L21" i="44" s="1"/>
  <c r="J22" i="2" l="1"/>
  <c r="L22" i="2" s="1"/>
  <c r="J23" i="2"/>
  <c r="L23" i="2" s="1"/>
  <c r="J24" i="2"/>
  <c r="L24" i="2" s="1"/>
  <c r="J25" i="2"/>
  <c r="L25" i="2" s="1"/>
  <c r="J35" i="2"/>
  <c r="L35" i="2" s="1"/>
  <c r="L36" i="2" l="1"/>
  <c r="L80" i="2" s="1"/>
  <c r="L85" i="2" s="1"/>
  <c r="J36" i="2"/>
  <c r="I20" i="44" l="1"/>
  <c r="I24" i="44" s="1"/>
  <c r="J20" i="44"/>
  <c r="J24" i="44" s="1"/>
  <c r="K36" i="2" l="1"/>
  <c r="K80" i="2" l="1"/>
  <c r="H83" i="2"/>
  <c r="K20" i="44"/>
  <c r="K24" i="44" s="1"/>
  <c r="K83" i="2" l="1"/>
  <c r="I27" i="44"/>
  <c r="N83" i="2"/>
  <c r="K27" i="44"/>
  <c r="L20" i="44"/>
  <c r="H84" i="2"/>
  <c r="L27" i="44" l="1"/>
  <c r="K84" i="2"/>
  <c r="K28" i="44" s="1"/>
  <c r="L28" i="44" s="1"/>
  <c r="I28" i="44"/>
  <c r="K85" i="2" l="1"/>
  <c r="N84" i="2"/>
  <c r="N85" i="2" s="1"/>
  <c r="K30" i="4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VALDIN_MAUREL Audrey</author>
    <author>COIGNARD Gwenaël</author>
    <author>tc={AAF23538-571D-42C0-82C7-0F0FA63A5186}</author>
  </authors>
  <commentList>
    <comment ref="C5" authorId="0" shapeId="0" xr:uid="{682E79B4-D006-481C-80A2-50D1703A6031}">
      <text>
        <r>
          <rPr>
            <b/>
            <sz val="9"/>
            <color indexed="81"/>
            <rFont val="Tahoma"/>
            <family val="2"/>
          </rPr>
          <t>Date conventionnée ou date inscrite sur l'attestation de début d'exécution si postérieure</t>
        </r>
      </text>
    </comment>
    <comment ref="C6" authorId="0" shapeId="0" xr:uid="{61E7FCE5-A081-45B4-B4F1-EE1AE6A581BB}">
      <text>
        <r>
          <rPr>
            <b/>
            <sz val="9"/>
            <color indexed="81"/>
            <rFont val="Tahoma"/>
            <family val="2"/>
          </rPr>
          <t>Inscrite sur la convention ou l'avenant en cas de reprogrammation de l'opération</t>
        </r>
      </text>
    </comment>
    <comment ref="B13" authorId="1" shapeId="0" xr:uid="{B64F2E1B-4827-424D-AF7D-18618917C0B6}">
      <text>
        <r>
          <rPr>
            <b/>
            <sz val="9"/>
            <color indexed="81"/>
            <rFont val="Tahoma"/>
            <family val="2"/>
          </rPr>
          <t>Choisir oui/non selon votre convention</t>
        </r>
      </text>
    </comment>
    <comment ref="C13" authorId="1" shapeId="0" xr:uid="{153375A6-ACA8-4A57-8ADB-203A3832AD78}">
      <text>
        <r>
          <rPr>
            <b/>
            <sz val="9"/>
            <color indexed="81"/>
            <rFont val="Tahoma"/>
            <family val="2"/>
          </rPr>
          <t>reporter ici le taux conventionné si réponse oui à la question précédente</t>
        </r>
      </text>
    </comment>
    <comment ref="K13" authorId="2" shapeId="0" xr:uid="{AAF23538-571D-42C0-82C7-0F0FA63A518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Me semble difficile de rajouter ces éléments dans un document déjà assez lourd et difficilement lisible mais la question est posée</t>
      </text>
    </comment>
    <comment ref="B14" authorId="1" shapeId="0" xr:uid="{DAE13F5F-091D-4D9C-A7EA-ADA2D6675A04}">
      <text>
        <r>
          <rPr>
            <b/>
            <sz val="9"/>
            <color indexed="81"/>
            <rFont val="Tahoma"/>
            <family val="2"/>
          </rPr>
          <t>Choisir oui/non selon votre convention</t>
        </r>
      </text>
    </comment>
    <comment ref="C14" authorId="1" shapeId="0" xr:uid="{DA6C747B-581B-4726-8F11-951EDE2ADD8D}">
      <text>
        <r>
          <rPr>
            <b/>
            <sz val="9"/>
            <color indexed="81"/>
            <rFont val="Tahoma"/>
            <family val="2"/>
          </rPr>
          <t>reporter ici le taux conventionné si réponse oui à la question précédente</t>
        </r>
      </text>
    </comment>
  </commentList>
</comments>
</file>

<file path=xl/sharedStrings.xml><?xml version="1.0" encoding="utf-8"?>
<sst xmlns="http://schemas.openxmlformats.org/spreadsheetml/2006/main" count="393" uniqueCount="260">
  <si>
    <t>NOTICE EXPLICATIVE</t>
  </si>
  <si>
    <t>Intitulé du projet</t>
  </si>
  <si>
    <t>xxx</t>
  </si>
  <si>
    <t>Bénéficiaire</t>
  </si>
  <si>
    <t>Demande de paiement :</t>
  </si>
  <si>
    <t>Sélectionner ici n° de demande</t>
  </si>
  <si>
    <t>Numéro de dossier (SYNERGIE)</t>
  </si>
  <si>
    <t>SUD0XXXXX</t>
  </si>
  <si>
    <t>Annexe 1 : Etat récapitulatif des dépenses</t>
  </si>
  <si>
    <r>
      <t xml:space="preserve">Les cellules grisées s'incrèmentent automatiquement, </t>
    </r>
    <r>
      <rPr>
        <b/>
        <i/>
        <sz val="14"/>
        <color rgb="FFFF0000"/>
        <rFont val="Arial"/>
        <family val="2"/>
      </rPr>
      <t>ne pas les modifier</t>
    </r>
  </si>
  <si>
    <t>date de début d'éligibilité des dépenses</t>
  </si>
  <si>
    <t>Programmation 2021-2027</t>
  </si>
  <si>
    <t>Renseigner uniquement les cellules blanches</t>
  </si>
  <si>
    <t>date de fin d'éligiblité des dépenses (re)programmée</t>
  </si>
  <si>
    <t>Période déclarée au titre de cette demande du:</t>
  </si>
  <si>
    <t xml:space="preserve">xx/xx/xxxx </t>
  </si>
  <si>
    <t>au</t>
  </si>
  <si>
    <t>Le plan de financement conventionné comporte-t-il les Options de Coûts Simplifiés (OCS) suivantes :</t>
  </si>
  <si>
    <t>OCS</t>
  </si>
  <si>
    <t>Oui/Non</t>
  </si>
  <si>
    <t>Taux conventionné</t>
  </si>
  <si>
    <t>Commentaires</t>
  </si>
  <si>
    <t>Taux forfaitaire des frais de personnels directs: 20% maximum des frais directs éligibles autres que les frais de personnel</t>
  </si>
  <si>
    <t>Taux forfaitaire des coûts indirects: 7% maximum des frais directs éligibles</t>
  </si>
  <si>
    <t xml:space="preserve">LISTE DES FACTURES OU PIECES EQUIVALENTES JUSTIFIANT LES DEPENSES PRESENTEES PAR CATEGORIE ET PAR POSTE DE DEPENSE </t>
  </si>
  <si>
    <t xml:space="preserve">MONTANT DES DEPENSES PRESENTEES </t>
  </si>
  <si>
    <t>PARTIE RESERVEEE A L'ADMINISTRATION</t>
  </si>
  <si>
    <t>Numéro de la facture</t>
  </si>
  <si>
    <t>Intitulé de la dépense
(Numéro de marché et de lot de la dépense ou objet de la facture si aucun marché)</t>
  </si>
  <si>
    <t>Emetteur de la facture</t>
  </si>
  <si>
    <r>
      <t xml:space="preserve">Date d'émission de la facture 
</t>
    </r>
    <r>
      <rPr>
        <b/>
        <sz val="18"/>
        <rFont val="Arial"/>
        <family val="2"/>
      </rPr>
      <t>(2)</t>
    </r>
  </si>
  <si>
    <r>
      <t xml:space="preserve">Date d'acquittement de la dépense  
</t>
    </r>
    <r>
      <rPr>
        <b/>
        <sz val="18"/>
        <rFont val="Arial"/>
        <family val="2"/>
      </rPr>
      <t>(3)</t>
    </r>
  </si>
  <si>
    <t>Si affichage d'une remarque: Corriger la saisie ou Apporter des précisions dans la colonne "observations…"</t>
  </si>
  <si>
    <t>Dernière référence de l'acquittement (n° de mandat, de chèque, de virement bancaire etc.)</t>
  </si>
  <si>
    <t>Montant de la facture HT
(ou salaires bruts)
A</t>
  </si>
  <si>
    <t>Taxes (charges patronales, taxes ou TVA)
B</t>
  </si>
  <si>
    <t xml:space="preserve">Montant total pièce comptable
C = A+B </t>
  </si>
  <si>
    <r>
      <t xml:space="preserve">Montant de la dépense présentée
</t>
    </r>
    <r>
      <rPr>
        <b/>
        <sz val="18"/>
        <rFont val="Arial"/>
        <family val="2"/>
      </rPr>
      <t>(4)</t>
    </r>
  </si>
  <si>
    <t>Montant de la dépense non présentée</t>
  </si>
  <si>
    <t>Observations et justifications de la comptabilisation de la dépense (clé de répartition appliquée, déductions éventuelles, date d'acquittement …)</t>
  </si>
  <si>
    <t>Montant de la dépense écarté</t>
  </si>
  <si>
    <t>Montant de la dépense certifié</t>
  </si>
  <si>
    <t>Typologie d'irrégularité</t>
  </si>
  <si>
    <t>Observations (justification du montant écarté…)</t>
  </si>
  <si>
    <r>
      <t xml:space="preserve">Catégorie de dépenses </t>
    </r>
    <r>
      <rPr>
        <b/>
        <sz val="14"/>
        <rFont val="Arial"/>
        <family val="2"/>
      </rPr>
      <t>(1)</t>
    </r>
    <r>
      <rPr>
        <b/>
        <sz val="18"/>
        <rFont val="Arial"/>
        <family val="2"/>
      </rPr>
      <t xml:space="preserve"> </t>
    </r>
    <r>
      <rPr>
        <b/>
        <sz val="10"/>
        <rFont val="Arial"/>
        <family val="2"/>
      </rPr>
      <t xml:space="preserve">: </t>
    </r>
  </si>
  <si>
    <t xml:space="preserve">(Exemple) PRESTATIONS EXTERNES </t>
  </si>
  <si>
    <r>
      <t xml:space="preserve">Libellé du poste de dépenses </t>
    </r>
    <r>
      <rPr>
        <b/>
        <sz val="14"/>
        <rFont val="Arial"/>
        <family val="2"/>
      </rPr>
      <t xml:space="preserve">(1) </t>
    </r>
    <r>
      <rPr>
        <b/>
        <sz val="10"/>
        <rFont val="Arial"/>
        <family val="2"/>
      </rPr>
      <t>:</t>
    </r>
  </si>
  <si>
    <t>(Exemple) Etudes</t>
  </si>
  <si>
    <t>Colonne2</t>
  </si>
  <si>
    <t>Colonne3</t>
  </si>
  <si>
    <t>Colonne4</t>
  </si>
  <si>
    <t>Colonne5</t>
  </si>
  <si>
    <t>Colonne6</t>
  </si>
  <si>
    <t>Colonne7</t>
  </si>
  <si>
    <t>Colonne8</t>
  </si>
  <si>
    <t>Colonne9</t>
  </si>
  <si>
    <t>Colonne10</t>
  </si>
  <si>
    <t>Colonne11</t>
  </si>
  <si>
    <t>Colonne12</t>
  </si>
  <si>
    <t>Colonne13</t>
  </si>
  <si>
    <t>Colonne14</t>
  </si>
  <si>
    <t>Colonne15</t>
  </si>
  <si>
    <t>Colonne16</t>
  </si>
  <si>
    <t>facture n°xxxx</t>
  </si>
  <si>
    <t>Marché n° XXX, lot n° XXX</t>
  </si>
  <si>
    <t>Nom du fournisseur XXX
Prestataire XXX</t>
  </si>
  <si>
    <t>Etudes environnementales phase 1</t>
  </si>
  <si>
    <t>Pour ajouter une ligne, cliquer droit sur cette cellule puis 'insérer', 'lignes de tableau en haut'</t>
  </si>
  <si>
    <t>MONTANT TOTAL des dépenses présentées au titre de ce poste</t>
  </si>
  <si>
    <t>dates de début et de fin</t>
  </si>
  <si>
    <r>
      <t xml:space="preserve">Date d'émission de la facture 
</t>
    </r>
    <r>
      <rPr>
        <b/>
        <sz val="14"/>
        <rFont val="Arial"/>
        <family val="2"/>
      </rPr>
      <t>(2)</t>
    </r>
  </si>
  <si>
    <r>
      <t xml:space="preserve">Date d'acquittement de la dépense  
</t>
    </r>
    <r>
      <rPr>
        <b/>
        <sz val="14"/>
        <rFont val="Arial"/>
        <family val="2"/>
      </rPr>
      <t>(3)</t>
    </r>
  </si>
  <si>
    <t>Observations et justifications de la comptabilisation de la dépense (clé de répartition, déductions éventuelles, date d'acquittement …)</t>
  </si>
  <si>
    <t>(Exemple) DEPENSES INVESTISSEMENT</t>
  </si>
  <si>
    <t>(Exemple) Travaux</t>
  </si>
  <si>
    <t>Colonne1</t>
  </si>
  <si>
    <t>(Exemple) DEPENSES XXX</t>
  </si>
  <si>
    <t>(Exemple) Poste de dépenses XXX</t>
  </si>
  <si>
    <t>MONTANT TOTAL des dépenses directes présentées sur le projet hors dépenses de personnel</t>
  </si>
  <si>
    <r>
      <t>Catégorie de dépenses</t>
    </r>
    <r>
      <rPr>
        <b/>
        <sz val="18"/>
        <rFont val="Arial"/>
        <family val="2"/>
      </rPr>
      <t xml:space="preserve"> </t>
    </r>
    <r>
      <rPr>
        <b/>
        <sz val="10"/>
        <rFont val="Arial"/>
        <family val="2"/>
      </rPr>
      <t xml:space="preserve">: </t>
    </r>
  </si>
  <si>
    <t xml:space="preserve">AUTRES DEPENSES </t>
  </si>
  <si>
    <t>Base de calcul de l'OCS</t>
  </si>
  <si>
    <r>
      <t>Taux forfaitaire</t>
    </r>
    <r>
      <rPr>
        <b/>
        <sz val="16"/>
        <rFont val="Arial"/>
        <family val="2"/>
      </rPr>
      <t xml:space="preserve"> (6)</t>
    </r>
  </si>
  <si>
    <t>Coûts présentés</t>
  </si>
  <si>
    <r>
      <t>Libellé du poste de dépenses</t>
    </r>
    <r>
      <rPr>
        <b/>
        <sz val="14"/>
        <rFont val="Arial"/>
        <family val="2"/>
      </rPr>
      <t xml:space="preserve"> </t>
    </r>
    <r>
      <rPr>
        <b/>
        <sz val="10"/>
        <rFont val="Arial"/>
        <family val="2"/>
      </rPr>
      <t>:</t>
    </r>
  </si>
  <si>
    <t>Porteur</t>
  </si>
  <si>
    <t>Sans objet</t>
  </si>
  <si>
    <t>Taux forfaitaire coûts indirects: 7% maximum des frais directs éligibles</t>
  </si>
  <si>
    <t>MONTANT TOTAL DES DEPENSES DU PROJET</t>
  </si>
  <si>
    <t xml:space="preserve">(2) Date de facturation.
</t>
  </si>
  <si>
    <t>(3) Date à laquelle le montant a été débité de votre compte. La simple émission d'un mandat ou d'un ordre de paiement ne conditionne pas l'aquittement effectif de la dépense.</t>
  </si>
  <si>
    <t xml:space="preserve">(4) Pour les marchés passés avec retenue de garantie, lorsque celle-ci n'a pas été levée et qu'elle n'a pas été débitée de votre compte, vérifier que le montant de la retenue de garantie est bien déduit du montant de la dépense présentée. </t>
  </si>
  <si>
    <t>(5) Si votre dossier a été conventionné avec un ou plusieurs OCS, sélectionner "OUI" dans la case correspondante en haut du tableau</t>
  </si>
  <si>
    <t>CADRE RESERVE AU COMPTABLE PUBLIC OU AU COMMISSAIRE AUX COMPTES</t>
  </si>
  <si>
    <t>CADRE RESERVE AU BENEFICIAIRE</t>
  </si>
  <si>
    <t>CADRE RESERVE A L'ADMINISTRATION</t>
  </si>
  <si>
    <t xml:space="preserve">Certifie que : </t>
  </si>
  <si>
    <t xml:space="preserve">Certifié conforme, le </t>
  </si>
  <si>
    <t>_ Les dépenses ici présentées ne l'ont pas été au titre d'autres projets ou programmes européens</t>
  </si>
  <si>
    <t xml:space="preserve">Le contrôleur retient le montant total de dépenses certifiées de  ___________________________________ € HT / TTC </t>
  </si>
  <si>
    <t xml:space="preserve">Le comptable public ou le commissaire aux comptes </t>
  </si>
  <si>
    <t>_ Toutes les transactions liées à l'opération font l'objet d'un système de comptabilité distinct ou d'un code comptable adéquat</t>
  </si>
  <si>
    <t>au titre du présent acompte / solde</t>
  </si>
  <si>
    <t>_ Toutes les transactions présentées sont acquittées selon les montants et les dates indiquées</t>
  </si>
  <si>
    <t>Date :</t>
  </si>
  <si>
    <t xml:space="preserve"> </t>
  </si>
  <si>
    <t xml:space="preserve">Certifié exact, le </t>
  </si>
  <si>
    <t>Nom Prénom :</t>
  </si>
  <si>
    <t>Qualité :</t>
  </si>
  <si>
    <t xml:space="preserve">La personne habilitée à engager la structure : </t>
  </si>
  <si>
    <t>Cachet :</t>
  </si>
  <si>
    <t>SYNTHESE DES DEPENSES PRESENTEES POUR LA SAISIE SUR E-SYNERGIE</t>
  </si>
  <si>
    <r>
      <t xml:space="preserve">Sur E-Synergie, la saisie des dépenses doit être effectuée de façon </t>
    </r>
    <r>
      <rPr>
        <b/>
        <sz val="11"/>
        <color theme="1"/>
        <rFont val="Calibri"/>
        <family val="2"/>
        <scheme val="minor"/>
      </rPr>
      <t>globale</t>
    </r>
    <r>
      <rPr>
        <sz val="11"/>
        <color theme="1"/>
        <rFont val="Calibri"/>
        <family val="2"/>
        <scheme val="minor"/>
      </rPr>
      <t xml:space="preserve"> </t>
    </r>
    <r>
      <rPr>
        <b/>
        <sz val="11"/>
        <color theme="1"/>
        <rFont val="Calibri"/>
        <family val="2"/>
        <scheme val="minor"/>
      </rPr>
      <t>par poste de dépenses et non facture par facture ou bulletin de salaire par bulletin de salaire</t>
    </r>
  </si>
  <si>
    <t>Il faut donc sélectionner dans l'onglet 3 - Dépenses réalisées, pour chaque poste de dépenses le type de la dépenses intitulé "Récapitulatif".</t>
  </si>
  <si>
    <r>
      <t xml:space="preserve">En vue de faciliter cette saisie, </t>
    </r>
    <r>
      <rPr>
        <b/>
        <sz val="11"/>
        <color theme="1"/>
        <rFont val="Calibri"/>
        <family val="2"/>
        <scheme val="minor"/>
      </rPr>
      <t>ce tableau s'incrémente directement</t>
    </r>
    <r>
      <rPr>
        <sz val="11"/>
        <color theme="1"/>
        <rFont val="Calibri"/>
        <family val="2"/>
        <scheme val="minor"/>
      </rPr>
      <t xml:space="preserve"> de l'onglet "Etat récapitulatif des dépenses" et les colonnes respectent les intitulés et l'ordre de saisie des éléments dans E-Synergie</t>
    </r>
  </si>
  <si>
    <r>
      <t xml:space="preserve">Merci de </t>
    </r>
    <r>
      <rPr>
        <b/>
        <sz val="11"/>
        <color theme="1"/>
        <rFont val="Calibri"/>
        <family val="2"/>
        <scheme val="minor"/>
      </rPr>
      <t>ne pas modifier les cellules grisées</t>
    </r>
    <r>
      <rPr>
        <sz val="11"/>
        <color theme="1"/>
        <rFont val="Calibri"/>
        <family val="2"/>
        <scheme val="minor"/>
      </rPr>
      <t xml:space="preserve"> et de </t>
    </r>
    <r>
      <rPr>
        <b/>
        <sz val="11"/>
        <color theme="1"/>
        <rFont val="Calibri"/>
        <family val="2"/>
        <scheme val="minor"/>
      </rPr>
      <t>reporter dans E-Synergie pour chaque poste de dépenses faisant l'objet de dépenses déclarées les éléments ci-dessous</t>
    </r>
    <r>
      <rPr>
        <sz val="11"/>
        <color theme="1"/>
        <rFont val="Calibri"/>
        <family val="2"/>
        <scheme val="minor"/>
      </rPr>
      <t>.</t>
    </r>
  </si>
  <si>
    <t xml:space="preserve">La dernière colonne, intitulée "vérification", a pour but de vous aider à vérifier que vous n'avez pas fait d'erreur de saisie sur l'ERD </t>
  </si>
  <si>
    <t>Catégorie de dépenses</t>
  </si>
  <si>
    <t>Libellé du poste de dépenses</t>
  </si>
  <si>
    <t>Date d'émission de la 1ere dépense</t>
  </si>
  <si>
    <t>Première date d'acquittement de la dépenses</t>
  </si>
  <si>
    <t>Dernière date d'acquittement de la dépense</t>
  </si>
  <si>
    <t>Référence</t>
  </si>
  <si>
    <t>Emetteur</t>
  </si>
  <si>
    <t>Descriptif</t>
  </si>
  <si>
    <t>Montant pièce comptable</t>
  </si>
  <si>
    <t>Montant non présenté</t>
  </si>
  <si>
    <t>Montant présenté</t>
  </si>
  <si>
    <t>vérification (formule automatique)</t>
  </si>
  <si>
    <t>voir détails dans l'ERD</t>
  </si>
  <si>
    <t xml:space="preserve">TOTAL GÉNÉRAL PRESENTÉ SUR CETTE DEMANDE DE PAIEMENT:     </t>
  </si>
  <si>
    <t>Réservé Administration: dépenses émises et acquittées entre:</t>
  </si>
  <si>
    <t>Choisir_ICI_si_pourcentage_heures_ou_Jours_sur_projet</t>
  </si>
  <si>
    <t>Jours_projet</t>
  </si>
  <si>
    <t>Heures_dédiées_projet</t>
  </si>
  <si>
    <t>Pourcentage_temps_projet</t>
  </si>
  <si>
    <t>Sélectionner haut colonne si %, heuresou jours sur projet</t>
  </si>
  <si>
    <t>0.1-Aucune irrégularité constatée</t>
  </si>
  <si>
    <t xml:space="preserve">1.1-Opération inéligible (tout ou partie) au regard du PO, du DOMO, de l'appel à projet ou tout document équivalent </t>
  </si>
  <si>
    <t>1.2-Opération inéligible au regard de l'acte attributif de l'aide</t>
  </si>
  <si>
    <t>1.3-Investisement non présent au moment du contrôle</t>
  </si>
  <si>
    <t>2.1-Bénéficiaire ou partenaire inéligible au regard du PO, du DOMO, de l'appel à projet ou tout document équivalent</t>
  </si>
  <si>
    <t>3.1-Opération matériellement achevée ou totalement mise en œuvre à la date de dépôt de la demande d'aide à l'autorité de gestion ou à l'OI</t>
  </si>
  <si>
    <t xml:space="preserve">3.2-Opération non réalisée ou partiellement réalisée  </t>
  </si>
  <si>
    <t>3.3-Opération non fonctionnelle / opération non opérationnelle</t>
  </si>
  <si>
    <t>4.1-Dépenses non rattachables à l'opération</t>
  </si>
  <si>
    <t>4.2-Dépenses non supportées par le bénéficiaire ou le partenaire</t>
  </si>
  <si>
    <t>4.3-Dépenses présentées non prévues dans les postes de dépenses conventionnés</t>
  </si>
  <si>
    <t>4.4-Dépenses déclarées à la Commission supérieures aux dépenses conventionnées</t>
  </si>
  <si>
    <t>4.5-Justificatifs de la dépense non probants</t>
  </si>
  <si>
    <t>4.6-Justificatifs d'acquittement de la dépense non probants</t>
  </si>
  <si>
    <t>4.7-Non respect des règles d'éligibilité en matière de TVA</t>
  </si>
  <si>
    <t>4.8-Non respect des règles spécifiques d'éligibilité conformément à l'article 7 de l'arrêté pris en application du décret d'éligibilité des dépenses</t>
  </si>
  <si>
    <t xml:space="preserve">4.9-Erreur de saisie du montant de la dépense dans le système d'information </t>
  </si>
  <si>
    <t xml:space="preserve">4.10-Double comptabilisation d'une même dépense </t>
  </si>
  <si>
    <t>4.11-Double financement européen</t>
  </si>
  <si>
    <t>4.12-Absence de clé de répartition pour calculer les coûts indirects ou mauvaise application de la clé</t>
  </si>
  <si>
    <t xml:space="preserve">4.14-Absence de pièce ou pièce non probante justifiant la réalisation de l'opération </t>
  </si>
  <si>
    <t>4.15-Absence de pièces attestant du temps consacré à la réalisation de l'opération</t>
  </si>
  <si>
    <t xml:space="preserve">4.16-Emargements incomplets ou horaires non probants </t>
  </si>
  <si>
    <t>4.17-Dépenses inéligibles par nature (ex : amendes, pénalités financières, etc…)</t>
  </si>
  <si>
    <t>4.18-Autres irrégularités</t>
  </si>
  <si>
    <t xml:space="preserve">5.1-Opération ne respectant pas les conditions de l'article 70.2 du règlement 1303/2013. </t>
  </si>
  <si>
    <t>5.2-Non respect des dispositions spécifiques liées à l'éligibilité géographique pour les opérations financées dans le cadre du FSE ou du FEDER "coopération territoriale européenne"</t>
  </si>
  <si>
    <t xml:space="preserve">6.1-Non respect des dates d'éligibilité temporelle prévues dans le règlement général n°1303/2013 </t>
  </si>
  <si>
    <t xml:space="preserve">6.2-Non respect des dates d'éligibilité des dépenses prévues dans l'acte attributif de l'aide </t>
  </si>
  <si>
    <t>7.1-Non respect de la règle de pérennité</t>
  </si>
  <si>
    <t>8.1-Erreur sur le régime d'aide d'Etat applicable ou absence de base juridique autorisant l'aide</t>
  </si>
  <si>
    <t>8.2-Mauvaise application du RGEC ou d'un régime d'aide pris en application</t>
  </si>
  <si>
    <t>8.3-Mauvaise application d'un régime d'aide notifié</t>
  </si>
  <si>
    <t>8.4-Mauvaise application du règlement de minimis</t>
  </si>
  <si>
    <t>8.5-Non prise en compte des recettes dans le cadre du régime d'aide applicable</t>
  </si>
  <si>
    <t>8.6-Non respect de la règle d'incitativité de l'aide</t>
  </si>
  <si>
    <t>8.7-Non respect de l'intensité de l'aide</t>
  </si>
  <si>
    <t>8.8-Erreur dans la qualification ou l'application de la règlementation du SIEG (yc SIEG de minimis)</t>
  </si>
  <si>
    <t>8.9-Absence de notification préalable de l'aide à la CE</t>
  </si>
  <si>
    <t>8.10-Autres irrégularités</t>
  </si>
  <si>
    <t xml:space="preserve">9.1-Absence totale de mise en concurrence (attribution directe du marché) </t>
  </si>
  <si>
    <t>9.2-Recours à une procédure de mise en concurrence inappropriée ou non respect de la procédure</t>
  </si>
  <si>
    <t>9.3-Recours à une procédure de publicité  inappropriée</t>
  </si>
  <si>
    <t>9.4-Définition insufisante ou discriminatoire des critères de sélection</t>
  </si>
  <si>
    <t>9.5-Erreur dans l'application des critères de sélection et/ou  d'attribution</t>
  </si>
  <si>
    <t>9.6-Modification des critères d'attribution du marché en cours de procédure</t>
  </si>
  <si>
    <t>9.7-Définition insuffisante de l'objet du marché</t>
  </si>
  <si>
    <t xml:space="preserve">9.8-Transparence insuffisante (ex : absence de rapport d'analyse des offres) </t>
  </si>
  <si>
    <t>9.9-Irrégularité dans la mise en œuvre du marché (délais, commencement des travaux)</t>
  </si>
  <si>
    <t xml:space="preserve">9.10-Attribution de prestations supplémentaires sans recours à une procédure régulière </t>
  </si>
  <si>
    <t>9.11-Avenant bouleversant l'économie générale du marché</t>
  </si>
  <si>
    <t>9.12-Non respect des règles spécifiques d'éligibilité sur la retenue de garantie</t>
  </si>
  <si>
    <t>9.13-Absence des pièces du marché</t>
  </si>
  <si>
    <t>9.14-Non-respect des procédures de prévention de la fraude</t>
  </si>
  <si>
    <t>9.15-Autres irrégularités</t>
  </si>
  <si>
    <t>10.1-Non respect des règles de publicité</t>
  </si>
  <si>
    <t>11.1-Absence de prise en compte des recettes nettes générées par l'opération</t>
  </si>
  <si>
    <t>11.2-Erreur dans la prise en compte des recettes nettes générées par l'opération</t>
  </si>
  <si>
    <t>11.3-Absence de pièces justifiant les recettes nettes perçues</t>
  </si>
  <si>
    <t>11.4-Autres irrégularités</t>
  </si>
  <si>
    <t>12.1-Opération, dépenses ne pouvant pas par nature faire l'objet d'une OCS</t>
  </si>
  <si>
    <t>12.2-absence d'OCS sur une opération devant en comporter (notamment Rég 1304/2013 art14.4)</t>
  </si>
  <si>
    <t xml:space="preserve">12.3-Méthode calcul non établie à l'avance, non fiable, non équitable, non vérifiable  méthode de calcul non conforme aux dispositions de l'article 67.5 du rég. 1303/2013 </t>
  </si>
  <si>
    <t>12.4-Erreur dans l'application de la méthode de calcul</t>
  </si>
  <si>
    <t>12.5-Utilisation rétroactive d'une OCS</t>
  </si>
  <si>
    <t>12.6-Erreur dans la combinaison de plusieurs OCS</t>
  </si>
  <si>
    <t>12.7-Absence de pièces ou pièces non probantes justifiant les réalisations/résultats de l'opération (Barème, montant forfaitaire) conditionnant le paiement de l'aide</t>
  </si>
  <si>
    <t xml:space="preserve">12.8-Erreur dans la détermination de l'assiette sur laquelle est appliquée le taux </t>
  </si>
  <si>
    <t>12.9-Opération non réalisée ou partiellement réalisée dans le cadre d'un montant forfaitaire</t>
  </si>
  <si>
    <t>12.10-Absence de réduction proportionnelle du montant forfaitaire des coûts indirects après diminution des coûts directs dans le cas d'un financement à taux forfaitaire</t>
  </si>
  <si>
    <t>12.11-Autres irrégularités</t>
  </si>
  <si>
    <t>13.1-Non respect des règles de sélection de l'organisme gestionnaire du fonds</t>
  </si>
  <si>
    <t xml:space="preserve">13.2-Investissements soutenus inéligibles </t>
  </si>
  <si>
    <t>13.3-Bénéficiaires finals inéligibles</t>
  </si>
  <si>
    <t xml:space="preserve">13.4-Absence d'accord de financement entre l'autorité de gestion et l'organisme gestionnaire ou contenu non conforme au règlement 1303/2013 </t>
  </si>
  <si>
    <t xml:space="preserve">13.5-Erreur dans la combinaison des aides conformément à l'article 37.7 </t>
  </si>
  <si>
    <t>13.7-Coûts ou frais de gestion non définis ou non basés sur la performance</t>
  </si>
  <si>
    <t>13.8-Coûts ou frais de gestion non éligibles</t>
  </si>
  <si>
    <t>13.9-Coûts ou frais de gestion non justifiés par des pièces probantes</t>
  </si>
  <si>
    <t>13.10-Absence de pièces probantes justifiant l'utilisation des fonds aux fins prévues</t>
  </si>
  <si>
    <t>13.11-Absence de traçabilité des flux financiers</t>
  </si>
  <si>
    <t xml:space="preserve">13.12-Utilisation incorrecte des intérets générés </t>
  </si>
  <si>
    <t>13.13-Réutilisation incorrecte des fonds</t>
  </si>
  <si>
    <t>13.14-Non-respect des procédures de prévention de la fraude</t>
  </si>
  <si>
    <t>13.15-Demande de paiement ne respectant pas les seuils de consommation prévus dans l'accord de financement</t>
  </si>
  <si>
    <t>13.16-Autres irrégularités</t>
  </si>
  <si>
    <t>14.1-Non respect des règles sur les aides remboursables</t>
  </si>
  <si>
    <t>15.1-Non-respect des procédures de prévention de la fraude</t>
  </si>
  <si>
    <t>15.2-bénéficiaire fictif</t>
  </si>
  <si>
    <t xml:space="preserve">15.3-Double financement </t>
  </si>
  <si>
    <t>15.4-Falsification de pièces/documents, fausses déclarations/attestations</t>
  </si>
  <si>
    <t>15.5-Autres irrégularités</t>
  </si>
  <si>
    <t>16.1-Absence de fiabilité ou fiabilité insuffisante des données et indicateurs</t>
  </si>
  <si>
    <t xml:space="preserve">16.2-Non respect des autres termes de l'acte attributif </t>
  </si>
  <si>
    <t xml:space="preserve">16.3-Non respect des principes d'égalité de traitement entre hommes et femmes </t>
  </si>
  <si>
    <t>16.4-Non respect du principe de non discrimination</t>
  </si>
  <si>
    <t>16.5-Insufisante capacité administrative et financière du bénéficiaire pour réaliser le projet</t>
  </si>
  <si>
    <t>16.6-Insufisante traçabilité comptable des ressources de l'opération chez le bénéficiaire</t>
  </si>
  <si>
    <t>16.10-Non respect du plan de financement (surfinancement ou du taux d'aide)</t>
  </si>
  <si>
    <t>16.11-non respect de la règlementation sectorielle (environnement, urbanisme…)</t>
  </si>
  <si>
    <t>16.12-Non respect des règles sur les prix, au sens de l'article 66 du règlement 1303/2013</t>
  </si>
  <si>
    <t>16.13-Autres irrégularités</t>
  </si>
  <si>
    <r>
      <t>DEPENSES CALCULEES AU MOYEN D'OCS</t>
    </r>
    <r>
      <rPr>
        <b/>
        <sz val="14"/>
        <rFont val="Arial"/>
        <family val="2"/>
      </rPr>
      <t xml:space="preserve"> (5)</t>
    </r>
  </si>
  <si>
    <t>Dépenses de personnel conventionnées au moyen d'une OCS</t>
  </si>
  <si>
    <t>Dépenses indirectes conventionnées au moyen d'une OCS</t>
  </si>
  <si>
    <t>Coûts de personnel</t>
  </si>
  <si>
    <t>Coûts indirects</t>
  </si>
  <si>
    <t>Base de calcul</t>
  </si>
  <si>
    <t xml:space="preserve">SOUS-TOTAL     </t>
  </si>
  <si>
    <t>en bleu : exemple de saisie (à supprimer et mettre en noir)</t>
  </si>
  <si>
    <t>Liste déroulante</t>
  </si>
  <si>
    <t>Si votre dossier a été conventionnée avec des options de coûts simplifiés, saisir les autres coûts conventionnés au réel directement dans les postes de dépenses ci-dessous.</t>
  </si>
  <si>
    <t>(6) Si votre dossier a été conventionné avec un ou plusieurs OCS, reporter si nécessaire le taux conventionné dans la case correspondante en haut du tableau</t>
  </si>
  <si>
    <r>
      <t xml:space="preserve">CET ONGLET S'INCRÉMENTE A PARTIR DES AUTRES ONGLETS DU CLASSEUR.
</t>
    </r>
    <r>
      <rPr>
        <b/>
        <sz val="12"/>
        <color rgb="FF0070C0"/>
        <rFont val="Calibri"/>
        <family val="2"/>
        <scheme val="minor"/>
      </rPr>
      <t>Cet onglet  "Synthèse E-Synergie" doit vous aider à saisir votre demande de paiement sur E-Synergie.</t>
    </r>
    <r>
      <rPr>
        <b/>
        <sz val="12"/>
        <color rgb="FFFF0000"/>
        <rFont val="Calibri"/>
        <family val="2"/>
        <scheme val="minor"/>
      </rPr>
      <t xml:space="preserve">
 NE PAS LE MODIFIER</t>
    </r>
    <r>
      <rPr>
        <b/>
        <sz val="12"/>
        <color rgb="FF0070C0"/>
        <rFont val="Calibri"/>
        <family val="2"/>
        <scheme val="minor"/>
      </rPr>
      <t xml:space="preserve"> (le toucher seulement pour faire des copier-coller dans E-synergie)</t>
    </r>
  </si>
  <si>
    <t>Si réponse oui, ne pas déclarer de coûts indirects ci-dessous. 
Dans tous les cas de figure, vous reporter aux postes de dépenses conventionntionés.</t>
  </si>
  <si>
    <t>Si réponse oui, ne pas déclarer de frais de personnel ci-dessous. 
Dans tous les cas de figure, vous reporter aux postes de dépenses conventionntionés.</t>
  </si>
  <si>
    <t>Dater et faire signer cette annexe avec les mentions nom, prénom du signataire et tampon de la structure par :
• le représentant légal de la structure bénéficiaire
ET
• le comptable public pour les bénéficiaires publics OU un commissaire aux comptes pour les porteurs privés.
-&gt; A défaut, les relevés bancaires sont acceptés. Dans ce cas, cacher les lignes non concernées et mettre en valeur les lignes afférantes.
Ces visas ou relevés bancaires sont indispensables car ils permettent de justifier l’acquittement des dépenses. Une demande ne comportant pas ces signatures et ces visas est irrecevable.</t>
  </si>
  <si>
    <t xml:space="preserve"> =&gt;  Si vous avez des dépenses de personnel conventionnées au "réel" alors un ERD excel spécifique est prévu.
 =&gt; Attention veillez à bien ne pas représenter des dépenses déjà certifiées sur cette annexe lors d’une nouvelle demande de paiement (acompte 2, solde..)</t>
  </si>
  <si>
    <r>
      <rPr>
        <sz val="12"/>
        <rFont val="Arial"/>
        <family val="2"/>
      </rPr>
      <t>Il convient de</t>
    </r>
    <r>
      <rPr>
        <b/>
        <sz val="12"/>
        <rFont val="Arial"/>
        <family val="2"/>
      </rPr>
      <t xml:space="preserve"> ne remplir que les cellules blanches de ce document. Les cellules grisées sont automatiques et les cellules rosées sont réservées à l'administration.</t>
    </r>
    <r>
      <rPr>
        <sz val="12"/>
        <rFont val="Arial"/>
        <family val="2"/>
      </rPr>
      <t xml:space="preserve"> Merci également de ne pas modifier ce document (formules, ajout ou suppression de lignes, etc.) cela risquerait d'entraîner des erreurs. Si des éléments sont inutiles, merci de les masquer seulement.
Bonne pratique : avant de remplir ce fichier, rassembler tous les justificatifs relatifs aux dépenses, par ordre chronologique et par poste de dépense en limitant les noms et les sous dossiers.
Pour rappel, chaque dépense présentée doit être justifiée par :
• Des justificatifs comptables prouvant son montant (bon de commande, bon de livraison, facture)
• Des justificatifs non comptables prouvant son lien avec l’opération (compte rendu de réunion, PV de réception de travaux, photos, etc.)
• Des justificatifs prouvant son caractère raisonnable et le respect des règles de mise en concurrence (voir supra)
 Le guide du bénéficiaire détaille les justificatifs attendus pour tous les types de dépenses
</t>
    </r>
    <r>
      <rPr>
        <strike/>
        <sz val="12"/>
        <color rgb="FF7030A0"/>
        <rFont val="Arial"/>
        <family val="2"/>
      </rPr>
      <t xml:space="preserve">
</t>
    </r>
  </si>
  <si>
    <t>(1) Reprendre l'intitulé de la catégorie de dépenses et le libellé du poste de dépenses indiqués dans l'annexe 1 "plan de financement" de la convention attributive de l'aide européenne FEDER/FTJ ou le cas échéant de l'avenant ayant modifié cette annexe.</t>
  </si>
  <si>
    <t>(Nom, qualité, signature, cachet de la structure)</t>
  </si>
  <si>
    <t>Montant de la facture HT
A</t>
  </si>
  <si>
    <t>Version du 16/05/2024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</si>
</sst>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44" formatCode="_-* #,##0.00\ &quot;€&quot;_-;\-* #,##0.00\ &quot;€&quot;_-;_-* &quot;-&quot;??\ &quot;€&quot;_-;_-@_-"/>
    <numFmt numFmtId="43" formatCode="_-* #,##0.00_-;\-* #,##0.00_-;_-* &quot;-&quot;??_-;_-@_-"/>
    <numFmt numFmtId="164" formatCode="_-* #,##0.00\ _€_-;\-* #,##0.00\ _€_-;_-* &quot;-&quot;??\ _€_-;_-@_-"/>
    <numFmt numFmtId="165" formatCode="_-* #,##0.00&quot; €&quot;_-;\-* #,##0.00&quot; €&quot;_-;_-* &quot;-&quot;??&quot; €&quot;_-;_-@_-"/>
    <numFmt numFmtId="166" formatCode="#,##0.00\ [$€-40C];[Red]\-#,##0.00\ [$€-40C]"/>
    <numFmt numFmtId="167" formatCode="#,##0.00\ &quot;€&quot;"/>
    <numFmt numFmtId="168" formatCode="h:mm;@"/>
    <numFmt numFmtId="169" formatCode="#,##0.000\ &quot;€&quot;"/>
    <numFmt numFmtId="170" formatCode="0.0"/>
    <numFmt numFmtId="171" formatCode="[$-F800]dddd\,\ mmmm\ dd\,\ yyyy"/>
  </numFmts>
  <fonts count="66" x14ac:knownFonts="1">
    <font>
      <sz val="11"/>
      <color theme="1"/>
      <name val="Calibri"/>
      <family val="2"/>
      <scheme val="minor"/>
    </font>
    <font>
      <sz val="10"/>
      <color theme="1"/>
      <name val="Arial"/>
      <family val="2"/>
    </font>
    <font>
      <sz val="11"/>
      <color theme="1"/>
      <name val="Calibri"/>
      <family val="2"/>
      <scheme val="minor"/>
    </font>
    <font>
      <b/>
      <sz val="10"/>
      <name val="Arial"/>
      <family val="2"/>
    </font>
    <font>
      <sz val="10"/>
      <name val="Arial"/>
      <family val="2"/>
    </font>
    <font>
      <sz val="10"/>
      <color theme="1"/>
      <name val="Calibri"/>
      <family val="2"/>
      <scheme val="minor"/>
    </font>
    <font>
      <sz val="9"/>
      <name val="Arial"/>
      <family val="2"/>
    </font>
    <font>
      <b/>
      <sz val="11"/>
      <color theme="1"/>
      <name val="Calibri"/>
      <family val="2"/>
      <scheme val="minor"/>
    </font>
    <font>
      <sz val="11"/>
      <name val="Arial"/>
      <family val="2"/>
    </font>
    <font>
      <sz val="11"/>
      <color theme="1"/>
      <name val="Arial"/>
      <family val="2"/>
    </font>
    <font>
      <b/>
      <sz val="10"/>
      <color theme="1"/>
      <name val="Calibri"/>
      <family val="2"/>
      <scheme val="minor"/>
    </font>
    <font>
      <b/>
      <sz val="10"/>
      <color rgb="FFFF0000"/>
      <name val="Arial"/>
      <family val="2"/>
    </font>
    <font>
      <b/>
      <sz val="11"/>
      <name val="Arial"/>
      <family val="2"/>
    </font>
    <font>
      <b/>
      <sz val="12"/>
      <name val="Arial"/>
      <family val="2"/>
    </font>
    <font>
      <b/>
      <sz val="11"/>
      <color theme="1"/>
      <name val="Arial"/>
      <family val="2"/>
    </font>
    <font>
      <b/>
      <sz val="10"/>
      <color theme="1"/>
      <name val="Arial"/>
      <family val="2"/>
    </font>
    <font>
      <b/>
      <i/>
      <u/>
      <sz val="10"/>
      <name val="Arial"/>
      <family val="2"/>
    </font>
    <font>
      <b/>
      <i/>
      <sz val="10"/>
      <name val="Arial"/>
      <family val="2"/>
    </font>
    <font>
      <b/>
      <sz val="16"/>
      <color rgb="FF000000"/>
      <name val="Arial"/>
      <family val="2"/>
    </font>
    <font>
      <i/>
      <sz val="9"/>
      <name val="Arial"/>
      <family val="2"/>
    </font>
    <font>
      <sz val="11"/>
      <color rgb="FFFF0000"/>
      <name val="Arial"/>
      <family val="2"/>
    </font>
    <font>
      <b/>
      <sz val="11"/>
      <color rgb="FFFF0000"/>
      <name val="Arial"/>
      <family val="2"/>
    </font>
    <font>
      <i/>
      <sz val="10"/>
      <color theme="1"/>
      <name val="Arial"/>
      <family val="2"/>
    </font>
    <font>
      <sz val="12"/>
      <color theme="1"/>
      <name val="Arial"/>
      <family val="2"/>
    </font>
    <font>
      <b/>
      <sz val="12"/>
      <color theme="1"/>
      <name val="Arial"/>
      <family val="2"/>
    </font>
    <font>
      <b/>
      <sz val="14"/>
      <color theme="1"/>
      <name val="Calibri"/>
      <family val="2"/>
      <scheme val="minor"/>
    </font>
    <font>
      <sz val="14"/>
      <color theme="1"/>
      <name val="Arial"/>
      <family val="2"/>
    </font>
    <font>
      <b/>
      <sz val="16"/>
      <name val="Arial"/>
      <family val="2"/>
    </font>
    <font>
      <b/>
      <sz val="18"/>
      <name val="Arial"/>
      <family val="2"/>
    </font>
    <font>
      <b/>
      <sz val="16"/>
      <color theme="4"/>
      <name val="Arial"/>
      <family val="2"/>
    </font>
    <font>
      <b/>
      <sz val="12"/>
      <color theme="4"/>
      <name val="Arial"/>
      <family val="2"/>
    </font>
    <font>
      <sz val="10"/>
      <color rgb="FFFF0000"/>
      <name val="Calibri"/>
      <family val="2"/>
      <scheme val="minor"/>
    </font>
    <font>
      <b/>
      <sz val="12"/>
      <color rgb="FFFF0000"/>
      <name val="Calibri"/>
      <family val="2"/>
      <scheme val="minor"/>
    </font>
    <font>
      <sz val="12"/>
      <color theme="1"/>
      <name val="Calibri"/>
      <family val="2"/>
      <scheme val="minor"/>
    </font>
    <font>
      <b/>
      <sz val="9"/>
      <color indexed="81"/>
      <name val="Tahoma"/>
      <family val="2"/>
    </font>
    <font>
      <sz val="12"/>
      <name val="Arial"/>
      <family val="2"/>
    </font>
    <font>
      <b/>
      <sz val="10"/>
      <color theme="6" tint="0.39994506668294322"/>
      <name val="Arial"/>
      <family val="2"/>
    </font>
    <font>
      <b/>
      <sz val="12"/>
      <color theme="5" tint="0.79998168889431442"/>
      <name val="Arial"/>
      <family val="2"/>
    </font>
    <font>
      <i/>
      <sz val="14"/>
      <color rgb="FFFF0000"/>
      <name val="Arial"/>
      <family val="2"/>
    </font>
    <font>
      <b/>
      <i/>
      <sz val="14"/>
      <color rgb="FFFF0000"/>
      <name val="Arial"/>
      <family val="2"/>
    </font>
    <font>
      <i/>
      <sz val="10"/>
      <color theme="0" tint="-0.14999847407452621"/>
      <name val="Arial"/>
      <family val="2"/>
    </font>
    <font>
      <sz val="16"/>
      <color rgb="FFFF0000"/>
      <name val="Arial"/>
      <family val="2"/>
    </font>
    <font>
      <b/>
      <sz val="18"/>
      <color rgb="FFFF0000"/>
      <name val="Arial"/>
      <family val="2"/>
    </font>
    <font>
      <i/>
      <sz val="10"/>
      <color theme="0" tint="-0.34998626667073579"/>
      <name val="Arial"/>
      <family val="2"/>
    </font>
    <font>
      <b/>
      <sz val="14"/>
      <name val="Arial"/>
      <family val="2"/>
    </font>
    <font>
      <sz val="8"/>
      <name val="Calibri"/>
      <family val="2"/>
      <scheme val="minor"/>
    </font>
    <font>
      <b/>
      <sz val="10"/>
      <color rgb="FF000000"/>
      <name val="Arial"/>
      <family val="2"/>
    </font>
    <font>
      <i/>
      <sz val="10"/>
      <name val="Arial"/>
      <family val="2"/>
    </font>
    <font>
      <b/>
      <sz val="10"/>
      <color theme="9"/>
      <name val="Arial"/>
      <family val="2"/>
    </font>
    <font>
      <b/>
      <sz val="10"/>
      <color rgb="FF000000"/>
      <name val="Arial"/>
      <family val="2"/>
    </font>
    <font>
      <b/>
      <sz val="14"/>
      <color theme="1"/>
      <name val="Arial"/>
      <family val="2"/>
    </font>
    <font>
      <sz val="11"/>
      <color rgb="FF000000"/>
      <name val="Arial"/>
      <family val="2"/>
    </font>
    <font>
      <sz val="10"/>
      <color rgb="FF0070C0"/>
      <name val="Arial"/>
      <family val="2"/>
    </font>
    <font>
      <sz val="11"/>
      <color rgb="FF0070C0"/>
      <name val="Arial"/>
      <family val="2"/>
    </font>
    <font>
      <b/>
      <sz val="12"/>
      <color rgb="FF000000"/>
      <name val="Arial"/>
      <family val="2"/>
    </font>
    <font>
      <strike/>
      <sz val="12"/>
      <color rgb="FF7030A0"/>
      <name val="Arial"/>
      <family val="2"/>
    </font>
    <font>
      <sz val="11"/>
      <color rgb="FFFF00FF"/>
      <name val="Calibri"/>
      <family val="2"/>
      <scheme val="minor"/>
    </font>
    <font>
      <b/>
      <sz val="12"/>
      <color rgb="FF0070C0"/>
      <name val="Calibri"/>
      <family val="2"/>
      <scheme val="minor"/>
    </font>
    <font>
      <sz val="11"/>
      <color rgb="FFFF00FF"/>
      <name val="Arial"/>
      <family val="2"/>
    </font>
    <font>
      <b/>
      <sz val="11"/>
      <color rgb="FFFF00FF"/>
      <name val="Arial"/>
      <family val="2"/>
    </font>
    <font>
      <sz val="12"/>
      <color rgb="FFFF00FF"/>
      <name val="Arial"/>
      <family val="2"/>
    </font>
    <font>
      <sz val="12"/>
      <color rgb="FFFF33CC"/>
      <name val="Arial"/>
      <family val="2"/>
    </font>
    <font>
      <sz val="11"/>
      <color rgb="FFFF0000"/>
      <name val="Calibri"/>
      <family val="2"/>
      <scheme val="minor"/>
    </font>
    <font>
      <sz val="14"/>
      <name val="Arial"/>
      <family val="2"/>
    </font>
    <font>
      <i/>
      <sz val="12"/>
      <name val="Arial"/>
      <family val="2"/>
    </font>
    <font>
      <sz val="16"/>
      <name val="Arial"/>
      <family val="2"/>
    </font>
  </fonts>
  <fills count="13">
    <fill>
      <patternFill patternType="none"/>
    </fill>
    <fill>
      <patternFill patternType="gray125"/>
    </fill>
    <fill>
      <patternFill patternType="solid">
        <fgColor rgb="FFF2F2F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6" tint="0.39997558519241921"/>
        <bgColor indexed="64"/>
      </patternFill>
    </fill>
    <fill>
      <patternFill patternType="darkUp">
        <bgColor theme="0" tint="-0.14996795556505021"/>
      </patternFill>
    </fill>
    <fill>
      <patternFill patternType="solid">
        <fgColor theme="0" tint="-0.249977111117893"/>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1"/>
        <bgColor indexed="64"/>
      </patternFill>
    </fill>
  </fills>
  <borders count="103">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top style="double">
        <color theme="8" tint="-0.24994659260841701"/>
      </top>
      <bottom/>
      <diagonal/>
    </border>
    <border>
      <left/>
      <right style="double">
        <color theme="8" tint="-0.24994659260841701"/>
      </right>
      <top style="double">
        <color theme="8" tint="-0.24994659260841701"/>
      </top>
      <bottom/>
      <diagonal/>
    </border>
    <border>
      <left/>
      <right/>
      <top/>
      <bottom style="double">
        <color theme="8" tint="-0.24994659260841701"/>
      </bottom>
      <diagonal/>
    </border>
    <border>
      <left/>
      <right style="double">
        <color theme="8" tint="-0.24994659260841701"/>
      </right>
      <top/>
      <bottom style="double">
        <color theme="8" tint="-0.2499465926084170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bottom/>
      <diagonal/>
    </border>
    <border>
      <left style="thin">
        <color theme="0"/>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theme="0"/>
      </right>
      <top/>
      <bottom/>
      <diagonal/>
    </border>
    <border>
      <left/>
      <right style="thin">
        <color theme="0"/>
      </right>
      <top style="thin">
        <color theme="0"/>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bottom style="thin">
        <color theme="0"/>
      </bottom>
      <diagonal/>
    </border>
    <border>
      <left/>
      <right/>
      <top/>
      <bottom style="thin">
        <color theme="0"/>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theme="0"/>
      </top>
      <bottom style="thin">
        <color theme="0"/>
      </bottom>
      <diagonal/>
    </border>
    <border>
      <left/>
      <right style="double">
        <color theme="8" tint="-0.24994659260841701"/>
      </right>
      <top/>
      <bottom/>
      <diagonal/>
    </border>
    <border>
      <left/>
      <right/>
      <top style="thin">
        <color theme="0"/>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double">
        <color theme="8" tint="-0.24994659260841701"/>
      </left>
      <right/>
      <top style="double">
        <color theme="8" tint="-0.24994659260841701"/>
      </top>
      <bottom style="double">
        <color theme="8" tint="-0.24994659260841701"/>
      </bottom>
      <diagonal/>
    </border>
    <border>
      <left/>
      <right/>
      <top style="double">
        <color theme="8" tint="-0.24994659260841701"/>
      </top>
      <bottom style="double">
        <color theme="8" tint="-0.24994659260841701"/>
      </bottom>
      <diagonal/>
    </border>
    <border>
      <left/>
      <right style="double">
        <color theme="8" tint="-0.24994659260841701"/>
      </right>
      <top style="double">
        <color theme="8" tint="-0.24994659260841701"/>
      </top>
      <bottom style="double">
        <color theme="8" tint="-0.24994659260841701"/>
      </bottom>
      <diagonal/>
    </border>
    <border>
      <left style="thin">
        <color indexed="64"/>
      </left>
      <right style="medium">
        <color indexed="64"/>
      </right>
      <top/>
      <bottom/>
      <diagonal/>
    </border>
    <border>
      <left style="double">
        <color theme="8" tint="-0.24994659260841701"/>
      </left>
      <right style="double">
        <color theme="8" tint="-0.24994659260841701"/>
      </right>
      <top style="double">
        <color theme="8" tint="-0.24994659260841701"/>
      </top>
      <bottom style="double">
        <color theme="8" tint="-0.24994659260841701"/>
      </bottom>
      <diagonal/>
    </border>
    <border>
      <left style="double">
        <color theme="8" tint="-0.24994659260841701"/>
      </left>
      <right/>
      <top style="double">
        <color theme="8" tint="-0.24994659260841701"/>
      </top>
      <bottom/>
      <diagonal/>
    </border>
    <border>
      <left style="double">
        <color theme="8" tint="-0.24994659260841701"/>
      </left>
      <right/>
      <top/>
      <bottom/>
      <diagonal/>
    </border>
    <border>
      <left style="double">
        <color theme="8" tint="-0.24994659260841701"/>
      </left>
      <right/>
      <top/>
      <bottom style="double">
        <color theme="8"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medium">
        <color indexed="64"/>
      </top>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medium">
        <color indexed="64"/>
      </left>
      <right style="thin">
        <color theme="0"/>
      </right>
      <top style="thin">
        <color theme="0"/>
      </top>
      <bottom style="thin">
        <color theme="0"/>
      </bottom>
      <diagonal/>
    </border>
    <border>
      <left style="thin">
        <color theme="0"/>
      </left>
      <right style="medium">
        <color indexed="64"/>
      </right>
      <top style="thin">
        <color theme="0"/>
      </top>
      <bottom style="thin">
        <color theme="0"/>
      </bottom>
      <diagonal/>
    </border>
    <border>
      <left/>
      <right style="medium">
        <color indexed="64"/>
      </right>
      <top style="thin">
        <color theme="0"/>
      </top>
      <bottom style="thin">
        <color theme="0"/>
      </bottom>
      <diagonal/>
    </border>
    <border>
      <left style="medium">
        <color indexed="64"/>
      </left>
      <right/>
      <top style="thin">
        <color theme="0"/>
      </top>
      <bottom style="thin">
        <color theme="0"/>
      </bottom>
      <diagonal/>
    </border>
    <border>
      <left style="thin">
        <color theme="0"/>
      </left>
      <right style="medium">
        <color indexed="64"/>
      </right>
      <top style="thin">
        <color theme="0"/>
      </top>
      <bottom/>
      <diagonal/>
    </border>
    <border>
      <left/>
      <right style="medium">
        <color indexed="64"/>
      </right>
      <top/>
      <bottom style="thin">
        <color theme="0"/>
      </bottom>
      <diagonal/>
    </border>
    <border>
      <left/>
      <right style="medium">
        <color indexed="64"/>
      </right>
      <top style="thin">
        <color theme="0"/>
      </top>
      <bottom style="medium">
        <color indexed="64"/>
      </bottom>
      <diagonal/>
    </border>
    <border>
      <left style="medium">
        <color indexed="64"/>
      </left>
      <right style="thin">
        <color theme="0"/>
      </right>
      <top style="thin">
        <color theme="0"/>
      </top>
      <bottom/>
      <diagonal/>
    </border>
    <border>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thin">
        <color theme="4" tint="0.39997558519241921"/>
      </top>
      <bottom style="thin">
        <color indexed="64"/>
      </bottom>
      <diagonal/>
    </border>
    <border>
      <left/>
      <right style="thin">
        <color theme="0"/>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s>
  <cellStyleXfs count="17">
    <xf numFmtId="0" fontId="0" fillId="0" borderId="0"/>
    <xf numFmtId="165" fontId="4"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0" fontId="4" fillId="0" borderId="0"/>
    <xf numFmtId="4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cellStyleXfs>
  <cellXfs count="457">
    <xf numFmtId="0" fontId="0" fillId="0" borderId="0" xfId="0"/>
    <xf numFmtId="0" fontId="12" fillId="0" borderId="1" xfId="0" applyFont="1" applyBorder="1" applyAlignment="1">
      <alignment horizontal="center" vertical="center"/>
    </xf>
    <xf numFmtId="0" fontId="8" fillId="0" borderId="13" xfId="0" applyFont="1" applyBorder="1" applyAlignment="1">
      <alignment horizontal="left" vertical="center"/>
    </xf>
    <xf numFmtId="0" fontId="12" fillId="0" borderId="11" xfId="0" applyFont="1" applyBorder="1" applyAlignment="1">
      <alignment horizontal="center" vertical="center"/>
    </xf>
    <xf numFmtId="0" fontId="8" fillId="0" borderId="13" xfId="0" applyFont="1" applyBorder="1" applyAlignment="1">
      <alignment vertical="center"/>
    </xf>
    <xf numFmtId="0" fontId="12" fillId="5" borderId="1" xfId="0" applyFont="1" applyFill="1" applyBorder="1" applyAlignment="1">
      <alignment horizontal="center" vertical="center"/>
    </xf>
    <xf numFmtId="0" fontId="8" fillId="5" borderId="13" xfId="0" applyFont="1" applyFill="1" applyBorder="1" applyAlignment="1">
      <alignment vertical="center"/>
    </xf>
    <xf numFmtId="0" fontId="12" fillId="6" borderId="1" xfId="0" applyFont="1" applyFill="1" applyBorder="1" applyAlignment="1">
      <alignment horizontal="center" vertical="center"/>
    </xf>
    <xf numFmtId="0" fontId="8" fillId="6" borderId="13" xfId="0" applyFont="1" applyFill="1" applyBorder="1" applyAlignment="1">
      <alignment vertical="center"/>
    </xf>
    <xf numFmtId="0" fontId="9" fillId="0" borderId="5" xfId="0" applyFont="1" applyBorder="1" applyProtection="1">
      <protection locked="0"/>
    </xf>
    <xf numFmtId="0" fontId="9" fillId="0" borderId="2" xfId="0" applyFont="1" applyBorder="1" applyProtection="1">
      <protection locked="0"/>
    </xf>
    <xf numFmtId="0" fontId="9" fillId="0" borderId="3" xfId="0" applyFont="1" applyBorder="1" applyProtection="1">
      <protection locked="0"/>
    </xf>
    <xf numFmtId="0" fontId="20" fillId="0" borderId="0" xfId="0" applyFont="1" applyAlignment="1" applyProtection="1">
      <alignment vertical="center"/>
      <protection locked="0"/>
    </xf>
    <xf numFmtId="0" fontId="9" fillId="0" borderId="0" xfId="0" applyFont="1" applyProtection="1">
      <protection locked="0"/>
    </xf>
    <xf numFmtId="0" fontId="9" fillId="0" borderId="21" xfId="0" applyFont="1" applyBorder="1" applyProtection="1">
      <protection locked="0"/>
    </xf>
    <xf numFmtId="0" fontId="9" fillId="0" borderId="4" xfId="0" applyFont="1" applyBorder="1" applyProtection="1">
      <protection locked="0"/>
    </xf>
    <xf numFmtId="0" fontId="18" fillId="0" borderId="0" xfId="0" applyFont="1" applyAlignment="1" applyProtection="1">
      <alignment horizontal="center" vertical="center" wrapText="1"/>
      <protection locked="0"/>
    </xf>
    <xf numFmtId="0" fontId="9" fillId="0" borderId="17" xfId="0" applyFont="1" applyBorder="1" applyProtection="1">
      <protection locked="0"/>
    </xf>
    <xf numFmtId="0" fontId="14" fillId="0" borderId="2" xfId="0" applyFont="1" applyBorder="1" applyAlignment="1" applyProtection="1">
      <alignment vertical="center"/>
      <protection locked="0"/>
    </xf>
    <xf numFmtId="0" fontId="9" fillId="0" borderId="2" xfId="0" applyFont="1" applyBorder="1" applyAlignment="1" applyProtection="1">
      <alignment wrapText="1"/>
      <protection locked="0"/>
    </xf>
    <xf numFmtId="0" fontId="3" fillId="4" borderId="13" xfId="0" applyFont="1" applyFill="1" applyBorder="1" applyAlignment="1" applyProtection="1">
      <alignment horizontal="center" vertical="center"/>
      <protection locked="0"/>
    </xf>
    <xf numFmtId="14" fontId="3" fillId="4" borderId="15" xfId="0" applyNumberFormat="1" applyFont="1" applyFill="1" applyBorder="1" applyAlignment="1" applyProtection="1">
      <alignment horizontal="center" vertical="center"/>
      <protection locked="0"/>
    </xf>
    <xf numFmtId="4" fontId="3" fillId="0" borderId="0" xfId="0" applyNumberFormat="1" applyFont="1" applyAlignment="1" applyProtection="1">
      <alignment vertical="center"/>
      <protection locked="0"/>
    </xf>
    <xf numFmtId="0" fontId="14" fillId="0" borderId="29" xfId="0" applyFont="1" applyBorder="1" applyAlignment="1" applyProtection="1">
      <alignment vertical="center"/>
      <protection locked="0"/>
    </xf>
    <xf numFmtId="0" fontId="3" fillId="0" borderId="0" xfId="0" applyFont="1" applyAlignment="1" applyProtection="1">
      <alignment horizontal="center" vertical="center" wrapText="1"/>
      <protection locked="0"/>
    </xf>
    <xf numFmtId="0" fontId="3" fillId="0" borderId="0" xfId="0" applyFont="1" applyAlignment="1" applyProtection="1">
      <alignment vertical="center" wrapText="1"/>
      <protection locked="0"/>
    </xf>
    <xf numFmtId="0" fontId="9" fillId="0" borderId="6" xfId="0" applyFont="1" applyBorder="1" applyProtection="1">
      <protection locked="0"/>
    </xf>
    <xf numFmtId="0" fontId="9" fillId="0" borderId="16" xfId="0" applyFont="1" applyBorder="1" applyProtection="1">
      <protection locked="0"/>
    </xf>
    <xf numFmtId="0" fontId="9" fillId="0" borderId="28" xfId="0" applyFont="1" applyBorder="1" applyProtection="1">
      <protection locked="0"/>
    </xf>
    <xf numFmtId="0" fontId="9" fillId="0" borderId="20" xfId="0" applyFont="1" applyBorder="1" applyProtection="1">
      <protection locked="0"/>
    </xf>
    <xf numFmtId="0" fontId="9" fillId="0" borderId="29" xfId="0" applyFont="1" applyBorder="1" applyProtection="1">
      <protection locked="0"/>
    </xf>
    <xf numFmtId="0" fontId="9" fillId="0" borderId="41" xfId="0" applyFont="1" applyBorder="1" applyProtection="1">
      <protection locked="0"/>
    </xf>
    <xf numFmtId="0" fontId="23" fillId="0" borderId="41" xfId="0" applyFont="1" applyBorder="1" applyProtection="1">
      <protection locked="0"/>
    </xf>
    <xf numFmtId="0" fontId="23" fillId="0" borderId="0" xfId="0" applyFont="1" applyProtection="1">
      <protection locked="0"/>
    </xf>
    <xf numFmtId="166" fontId="19" fillId="0" borderId="0" xfId="0" applyNumberFormat="1" applyFont="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0" xfId="0" applyFont="1" applyAlignment="1" applyProtection="1">
      <alignment horizontal="center" wrapText="1"/>
      <protection locked="0"/>
    </xf>
    <xf numFmtId="0" fontId="23" fillId="0" borderId="43" xfId="0" applyFont="1" applyBorder="1" applyProtection="1">
      <protection locked="0"/>
    </xf>
    <xf numFmtId="0" fontId="6" fillId="0" borderId="0" xfId="0" applyFont="1" applyAlignment="1" applyProtection="1">
      <alignment vertical="center"/>
      <protection locked="0"/>
    </xf>
    <xf numFmtId="0" fontId="0" fillId="0" borderId="0" xfId="0" applyProtection="1">
      <protection locked="0"/>
    </xf>
    <xf numFmtId="0" fontId="7" fillId="0" borderId="0" xfId="0" applyFont="1" applyProtection="1">
      <protection locked="0"/>
    </xf>
    <xf numFmtId="20" fontId="0" fillId="0" borderId="0" xfId="0" applyNumberFormat="1" applyProtection="1">
      <protection locked="0"/>
    </xf>
    <xf numFmtId="168" fontId="0" fillId="0" borderId="0" xfId="0" applyNumberFormat="1" applyProtection="1">
      <protection locked="0"/>
    </xf>
    <xf numFmtId="168" fontId="7" fillId="0" borderId="0" xfId="0" applyNumberFormat="1" applyFont="1" applyProtection="1">
      <protection locked="0"/>
    </xf>
    <xf numFmtId="0" fontId="5" fillId="4" borderId="1" xfId="0" applyFont="1" applyFill="1" applyBorder="1" applyAlignment="1">
      <alignment horizontal="center" vertical="center" wrapText="1"/>
    </xf>
    <xf numFmtId="14" fontId="5" fillId="4" borderId="1" xfId="0" applyNumberFormat="1" applyFont="1" applyFill="1" applyBorder="1" applyAlignment="1">
      <alignment horizontal="center" vertical="center" wrapText="1"/>
    </xf>
    <xf numFmtId="14" fontId="5" fillId="4" borderId="12" xfId="0" applyNumberFormat="1" applyFont="1" applyFill="1" applyBorder="1" applyAlignment="1">
      <alignment horizontal="center" vertical="center" wrapText="1"/>
    </xf>
    <xf numFmtId="167" fontId="5" fillId="4" borderId="1" xfId="0" applyNumberFormat="1" applyFont="1" applyFill="1" applyBorder="1" applyAlignment="1">
      <alignment horizontal="center" vertical="center" wrapText="1"/>
    </xf>
    <xf numFmtId="0" fontId="25" fillId="0" borderId="0" xfId="0" applyFont="1" applyProtection="1">
      <protection locked="0"/>
    </xf>
    <xf numFmtId="0" fontId="3" fillId="4" borderId="15" xfId="0" applyFont="1" applyFill="1" applyBorder="1" applyAlignment="1" applyProtection="1">
      <alignment horizontal="center" vertical="center"/>
      <protection locked="0"/>
    </xf>
    <xf numFmtId="0" fontId="3" fillId="4" borderId="39" xfId="0" applyFont="1" applyFill="1" applyBorder="1" applyAlignment="1" applyProtection="1">
      <alignment horizontal="left" vertical="center"/>
      <protection locked="0"/>
    </xf>
    <xf numFmtId="44" fontId="3" fillId="4" borderId="15" xfId="3" applyFont="1" applyFill="1" applyBorder="1" applyAlignment="1" applyProtection="1">
      <alignment horizontal="center" vertical="center"/>
      <protection locked="0"/>
    </xf>
    <xf numFmtId="44" fontId="3" fillId="4" borderId="15" xfId="3" applyFont="1" applyFill="1" applyBorder="1" applyAlignment="1" applyProtection="1">
      <alignment horizontal="right" vertical="center"/>
      <protection locked="0"/>
    </xf>
    <xf numFmtId="0" fontId="3" fillId="4" borderId="1" xfId="0" applyFont="1" applyFill="1" applyBorder="1" applyAlignment="1" applyProtection="1">
      <alignment horizontal="center" vertical="center"/>
      <protection locked="0"/>
    </xf>
    <xf numFmtId="0" fontId="3" fillId="4" borderId="24" xfId="0" applyFont="1" applyFill="1" applyBorder="1" applyAlignment="1" applyProtection="1">
      <alignment horizontal="center" vertical="center"/>
      <protection locked="0"/>
    </xf>
    <xf numFmtId="0" fontId="26" fillId="0" borderId="2" xfId="0" applyFont="1" applyBorder="1" applyProtection="1">
      <protection locked="0"/>
    </xf>
    <xf numFmtId="0" fontId="10" fillId="7" borderId="44" xfId="0" applyFont="1" applyFill="1" applyBorder="1" applyAlignment="1">
      <alignment horizontal="center" vertical="center" wrapText="1"/>
    </xf>
    <xf numFmtId="0" fontId="10" fillId="7" borderId="45" xfId="0" applyFont="1" applyFill="1" applyBorder="1" applyAlignment="1">
      <alignment horizontal="center" vertical="center" wrapText="1"/>
    </xf>
    <xf numFmtId="0" fontId="10" fillId="7" borderId="46" xfId="0" applyFont="1" applyFill="1" applyBorder="1" applyAlignment="1">
      <alignment horizontal="center" vertical="center" wrapText="1"/>
    </xf>
    <xf numFmtId="0" fontId="21" fillId="0" borderId="0" xfId="0" applyFont="1" applyAlignment="1" applyProtection="1">
      <alignment horizontal="center" vertical="center" wrapText="1"/>
      <protection locked="0"/>
    </xf>
    <xf numFmtId="14" fontId="21" fillId="6" borderId="0" xfId="0" applyNumberFormat="1" applyFont="1" applyFill="1" applyAlignment="1" applyProtection="1">
      <alignment horizontal="center" vertical="center" wrapText="1"/>
      <protection locked="0"/>
    </xf>
    <xf numFmtId="0" fontId="0" fillId="0" borderId="0" xfId="0" applyAlignment="1">
      <alignment wrapText="1"/>
    </xf>
    <xf numFmtId="0" fontId="24" fillId="7" borderId="25" xfId="0" applyFont="1" applyFill="1" applyBorder="1" applyAlignment="1" applyProtection="1">
      <alignment vertical="center" wrapText="1"/>
      <protection locked="0"/>
    </xf>
    <xf numFmtId="0" fontId="24" fillId="7" borderId="31" xfId="0" applyFont="1" applyFill="1" applyBorder="1" applyAlignment="1" applyProtection="1">
      <alignment horizontal="left" vertical="center" wrapText="1"/>
      <protection locked="0"/>
    </xf>
    <xf numFmtId="0" fontId="5" fillId="4" borderId="53" xfId="0" applyFont="1" applyFill="1" applyBorder="1" applyAlignment="1">
      <alignment horizontal="left" vertical="center" wrapText="1"/>
    </xf>
    <xf numFmtId="0" fontId="5" fillId="4" borderId="25" xfId="0" applyFont="1" applyFill="1" applyBorder="1" applyAlignment="1">
      <alignment horizontal="left" vertical="center" wrapText="1"/>
    </xf>
    <xf numFmtId="169" fontId="7" fillId="0" borderId="0" xfId="0" applyNumberFormat="1" applyFont="1" applyProtection="1">
      <protection locked="0"/>
    </xf>
    <xf numFmtId="44" fontId="31" fillId="4" borderId="24" xfId="0" applyNumberFormat="1" applyFont="1" applyFill="1" applyBorder="1" applyAlignment="1">
      <alignment horizontal="center" vertical="center" wrapText="1"/>
    </xf>
    <xf numFmtId="44" fontId="4" fillId="4" borderId="11" xfId="0" applyNumberFormat="1" applyFont="1" applyFill="1" applyBorder="1" applyAlignment="1">
      <alignment horizontal="center" vertical="center" wrapText="1"/>
    </xf>
    <xf numFmtId="0" fontId="33" fillId="0" borderId="0" xfId="0" applyFont="1"/>
    <xf numFmtId="9" fontId="0" fillId="0" borderId="0" xfId="0" applyNumberFormat="1"/>
    <xf numFmtId="9" fontId="0" fillId="0" borderId="0" xfId="0" applyNumberFormat="1" applyAlignment="1">
      <alignment wrapText="1"/>
    </xf>
    <xf numFmtId="167" fontId="5" fillId="4" borderId="12" xfId="0" applyNumberFormat="1" applyFont="1" applyFill="1" applyBorder="1" applyAlignment="1">
      <alignment horizontal="center" vertical="center" wrapText="1"/>
    </xf>
    <xf numFmtId="167" fontId="10" fillId="4" borderId="44" xfId="0" applyNumberFormat="1" applyFont="1" applyFill="1" applyBorder="1" applyAlignment="1">
      <alignment horizontal="center" vertical="center" wrapText="1"/>
    </xf>
    <xf numFmtId="167" fontId="10" fillId="4" borderId="57" xfId="0" applyNumberFormat="1" applyFont="1" applyFill="1" applyBorder="1" applyAlignment="1">
      <alignment horizontal="center" vertical="center" wrapText="1"/>
    </xf>
    <xf numFmtId="0" fontId="4" fillId="4" borderId="1" xfId="0"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9" fillId="0" borderId="2" xfId="0" applyFont="1" applyBorder="1" applyAlignment="1" applyProtection="1">
      <alignment vertical="center"/>
      <protection locked="0"/>
    </xf>
    <xf numFmtId="14" fontId="22" fillId="4" borderId="11" xfId="0" applyNumberFormat="1" applyFont="1" applyFill="1" applyBorder="1" applyAlignment="1">
      <alignment horizontal="center" vertical="center" wrapText="1"/>
    </xf>
    <xf numFmtId="0" fontId="3" fillId="4" borderId="32" xfId="0" applyFont="1" applyFill="1" applyBorder="1" applyAlignment="1" applyProtection="1">
      <alignment horizontal="center" vertical="center"/>
      <protection locked="0"/>
    </xf>
    <xf numFmtId="0" fontId="3" fillId="4" borderId="18" xfId="0" applyFont="1" applyFill="1" applyBorder="1" applyAlignment="1" applyProtection="1">
      <alignment horizontal="center" vertical="center"/>
      <protection locked="0"/>
    </xf>
    <xf numFmtId="14" fontId="3" fillId="4" borderId="32" xfId="0" applyNumberFormat="1" applyFont="1" applyFill="1" applyBorder="1" applyAlignment="1" applyProtection="1">
      <alignment horizontal="center" vertical="center"/>
      <protection locked="0"/>
    </xf>
    <xf numFmtId="44" fontId="3" fillId="4" borderId="32" xfId="3" applyFont="1" applyFill="1" applyBorder="1" applyAlignment="1" applyProtection="1">
      <alignment horizontal="center" vertical="center"/>
      <protection locked="0"/>
    </xf>
    <xf numFmtId="44" fontId="3" fillId="4" borderId="32" xfId="3" applyFont="1" applyFill="1" applyBorder="1" applyAlignment="1" applyProtection="1">
      <alignment horizontal="right" vertical="center"/>
      <protection locked="0"/>
    </xf>
    <xf numFmtId="0" fontId="3" fillId="4" borderId="11" xfId="0" applyFont="1" applyFill="1" applyBorder="1" applyAlignment="1" applyProtection="1">
      <alignment horizontal="center" vertical="center"/>
      <protection locked="0"/>
    </xf>
    <xf numFmtId="0" fontId="3" fillId="4" borderId="54" xfId="0" applyFont="1" applyFill="1" applyBorder="1" applyAlignment="1" applyProtection="1">
      <alignment horizontal="center" vertical="center"/>
      <protection locked="0"/>
    </xf>
    <xf numFmtId="0" fontId="1" fillId="6" borderId="1" xfId="0" applyFont="1" applyFill="1" applyBorder="1" applyAlignment="1" applyProtection="1">
      <alignment horizontal="center" vertical="center" wrapText="1"/>
      <protection locked="0"/>
    </xf>
    <xf numFmtId="0" fontId="4" fillId="6" borderId="1" xfId="0" applyFont="1" applyFill="1" applyBorder="1" applyAlignment="1" applyProtection="1">
      <alignment horizontal="center" vertical="center" wrapText="1"/>
      <protection locked="0"/>
    </xf>
    <xf numFmtId="14" fontId="4" fillId="6" borderId="1" xfId="0" applyNumberFormat="1" applyFont="1" applyFill="1" applyBorder="1" applyAlignment="1" applyProtection="1">
      <alignment horizontal="center" vertical="center" wrapText="1"/>
      <protection locked="0"/>
    </xf>
    <xf numFmtId="44" fontId="4" fillId="6" borderId="1" xfId="3" applyFont="1" applyFill="1" applyBorder="1" applyAlignment="1" applyProtection="1">
      <alignment horizontal="center" vertical="center" wrapText="1"/>
      <protection locked="0"/>
    </xf>
    <xf numFmtId="0" fontId="4" fillId="6" borderId="25" xfId="0" applyFont="1" applyFill="1" applyBorder="1" applyAlignment="1" applyProtection="1">
      <alignment horizontal="center" vertical="center" wrapText="1"/>
      <protection locked="0"/>
    </xf>
    <xf numFmtId="14" fontId="4" fillId="6" borderId="13" xfId="0" applyNumberFormat="1" applyFont="1" applyFill="1" applyBorder="1" applyAlignment="1" applyProtection="1">
      <alignment horizontal="center" vertical="center" wrapText="1"/>
      <protection locked="0"/>
    </xf>
    <xf numFmtId="14" fontId="4" fillId="6" borderId="14" xfId="0" applyNumberFormat="1" applyFont="1" applyFill="1" applyBorder="1" applyAlignment="1" applyProtection="1">
      <alignment horizontal="center" vertical="center" wrapText="1"/>
      <protection locked="0"/>
    </xf>
    <xf numFmtId="14" fontId="22" fillId="8" borderId="1" xfId="0" applyNumberFormat="1" applyFont="1" applyFill="1" applyBorder="1" applyAlignment="1">
      <alignment horizontal="center" vertical="center" wrapText="1"/>
    </xf>
    <xf numFmtId="14" fontId="4" fillId="8" borderId="1" xfId="0" applyNumberFormat="1" applyFont="1" applyFill="1" applyBorder="1" applyAlignment="1" applyProtection="1">
      <alignment horizontal="center" vertical="center" wrapText="1"/>
      <protection locked="0"/>
    </xf>
    <xf numFmtId="44" fontId="4" fillId="8" borderId="1" xfId="3" applyFont="1" applyFill="1" applyBorder="1" applyAlignment="1" applyProtection="1">
      <alignment horizontal="center" vertical="center" wrapText="1"/>
      <protection locked="0"/>
    </xf>
    <xf numFmtId="44" fontId="4" fillId="4" borderId="1" xfId="0" applyNumberFormat="1" applyFont="1" applyFill="1" applyBorder="1" applyAlignment="1">
      <alignment horizontal="center" vertical="center" wrapText="1"/>
    </xf>
    <xf numFmtId="44" fontId="4" fillId="8" borderId="1" xfId="0" applyNumberFormat="1" applyFont="1" applyFill="1" applyBorder="1" applyAlignment="1">
      <alignment horizontal="center" vertical="center" wrapText="1"/>
    </xf>
    <xf numFmtId="0" fontId="3" fillId="8" borderId="1" xfId="0" applyFont="1" applyFill="1" applyBorder="1" applyAlignment="1" applyProtection="1">
      <alignment horizontal="center" vertical="center" wrapText="1"/>
      <protection locked="0"/>
    </xf>
    <xf numFmtId="0" fontId="4" fillId="8" borderId="24" xfId="0" applyFont="1" applyFill="1" applyBorder="1" applyAlignment="1" applyProtection="1">
      <alignment horizontal="center" vertical="center" wrapText="1"/>
      <protection locked="0"/>
    </xf>
    <xf numFmtId="0" fontId="1" fillId="6" borderId="11" xfId="0" applyFont="1" applyFill="1" applyBorder="1" applyAlignment="1" applyProtection="1">
      <alignment horizontal="center" vertical="center" wrapText="1"/>
      <protection locked="0"/>
    </xf>
    <xf numFmtId="0" fontId="3" fillId="7" borderId="39" xfId="0" applyFont="1" applyFill="1" applyBorder="1" applyAlignment="1" applyProtection="1">
      <alignment horizontal="left" vertical="center"/>
      <protection locked="0"/>
    </xf>
    <xf numFmtId="0" fontId="1" fillId="6" borderId="25" xfId="0" applyFont="1" applyFill="1" applyBorder="1" applyAlignment="1" applyProtection="1">
      <alignment horizontal="center" vertical="center" wrapText="1"/>
      <protection locked="0"/>
    </xf>
    <xf numFmtId="0" fontId="4" fillId="0" borderId="25" xfId="0" applyFont="1" applyBorder="1" applyAlignment="1" applyProtection="1">
      <alignment horizontal="center" vertical="center" wrapText="1"/>
      <protection locked="0"/>
    </xf>
    <xf numFmtId="14" fontId="4" fillId="0" borderId="1" xfId="0" applyNumberFormat="1" applyFont="1" applyBorder="1" applyAlignment="1" applyProtection="1">
      <alignment horizontal="center" vertical="center" wrapText="1"/>
      <protection locked="0"/>
    </xf>
    <xf numFmtId="44" fontId="4" fillId="0" borderId="1" xfId="3" applyFont="1" applyFill="1" applyBorder="1" applyAlignment="1" applyProtection="1">
      <alignment horizontal="center" vertical="center" wrapText="1"/>
      <protection locked="0"/>
    </xf>
    <xf numFmtId="0" fontId="4" fillId="8" borderId="25" xfId="0" applyFont="1" applyFill="1" applyBorder="1" applyAlignment="1" applyProtection="1">
      <alignment horizontal="center" vertical="center" wrapText="1"/>
      <protection locked="0"/>
    </xf>
    <xf numFmtId="0" fontId="24" fillId="7" borderId="30" xfId="0" applyFont="1" applyFill="1" applyBorder="1" applyAlignment="1" applyProtection="1">
      <alignment vertical="center"/>
      <protection locked="0"/>
    </xf>
    <xf numFmtId="0" fontId="24" fillId="7" borderId="25" xfId="0" applyFont="1" applyFill="1" applyBorder="1" applyAlignment="1" applyProtection="1">
      <alignment vertical="center"/>
      <protection locked="0"/>
    </xf>
    <xf numFmtId="0" fontId="24" fillId="7" borderId="25" xfId="0" applyFont="1" applyFill="1" applyBorder="1" applyAlignment="1" applyProtection="1">
      <alignment horizontal="left" vertical="center" wrapText="1"/>
      <protection locked="0"/>
    </xf>
    <xf numFmtId="0" fontId="3" fillId="7" borderId="31" xfId="0" applyFont="1" applyFill="1" applyBorder="1" applyAlignment="1" applyProtection="1">
      <alignment horizontal="center" vertical="center" wrapText="1"/>
      <protection locked="0"/>
    </xf>
    <xf numFmtId="0" fontId="3" fillId="7" borderId="26" xfId="0" applyFont="1" applyFill="1" applyBorder="1" applyAlignment="1" applyProtection="1">
      <alignment horizontal="center" vertical="center" wrapText="1"/>
      <protection locked="0"/>
    </xf>
    <xf numFmtId="0" fontId="3" fillId="7" borderId="27" xfId="0" applyFont="1" applyFill="1" applyBorder="1" applyAlignment="1" applyProtection="1">
      <alignment horizontal="center" vertical="center" wrapText="1"/>
      <protection locked="0"/>
    </xf>
    <xf numFmtId="0" fontId="10" fillId="10" borderId="47" xfId="0" applyFont="1" applyFill="1" applyBorder="1" applyAlignment="1">
      <alignment vertical="center" wrapText="1"/>
    </xf>
    <xf numFmtId="0" fontId="10" fillId="10" borderId="48" xfId="0" applyFont="1" applyFill="1" applyBorder="1" applyAlignment="1">
      <alignment horizontal="right" vertical="center"/>
    </xf>
    <xf numFmtId="14" fontId="10" fillId="10" borderId="48" xfId="0" applyNumberFormat="1" applyFont="1" applyFill="1" applyBorder="1" applyAlignment="1">
      <alignment horizontal="center" vertical="center" wrapText="1"/>
    </xf>
    <xf numFmtId="14" fontId="10" fillId="10" borderId="49" xfId="0" applyNumberFormat="1" applyFont="1" applyFill="1" applyBorder="1" applyAlignment="1">
      <alignment horizontal="center" vertical="center" wrapText="1"/>
    </xf>
    <xf numFmtId="170" fontId="0" fillId="0" borderId="0" xfId="0" applyNumberFormat="1" applyAlignment="1">
      <alignment wrapText="1"/>
    </xf>
    <xf numFmtId="170" fontId="0" fillId="0" borderId="0" xfId="0" applyNumberFormat="1"/>
    <xf numFmtId="0" fontId="3" fillId="4" borderId="12" xfId="0" applyFont="1" applyFill="1" applyBorder="1" applyAlignment="1" applyProtection="1">
      <alignment horizontal="center" vertical="center"/>
      <protection locked="0"/>
    </xf>
    <xf numFmtId="0" fontId="3" fillId="4" borderId="74" xfId="0" applyFont="1" applyFill="1" applyBorder="1" applyAlignment="1" applyProtection="1">
      <alignment horizontal="center" vertical="center"/>
      <protection locked="0"/>
    </xf>
    <xf numFmtId="14" fontId="40" fillId="4" borderId="11" xfId="0" applyNumberFormat="1" applyFont="1" applyFill="1" applyBorder="1" applyAlignment="1">
      <alignment horizontal="center" vertical="center" wrapText="1"/>
    </xf>
    <xf numFmtId="0" fontId="27" fillId="7" borderId="57" xfId="0" applyFont="1" applyFill="1" applyBorder="1" applyAlignment="1" applyProtection="1">
      <alignment horizontal="center" vertical="center" wrapText="1"/>
      <protection locked="0"/>
    </xf>
    <xf numFmtId="171" fontId="41" fillId="0" borderId="57" xfId="0" applyNumberFormat="1" applyFont="1" applyBorder="1" applyProtection="1">
      <protection locked="0"/>
    </xf>
    <xf numFmtId="0" fontId="18" fillId="2" borderId="7" xfId="0" applyFont="1" applyFill="1" applyBorder="1" applyAlignment="1" applyProtection="1">
      <alignment vertical="center" wrapText="1"/>
      <protection locked="0"/>
    </xf>
    <xf numFmtId="0" fontId="18" fillId="2" borderId="8" xfId="0" applyFont="1" applyFill="1" applyBorder="1" applyAlignment="1" applyProtection="1">
      <alignment vertical="center" wrapText="1"/>
      <protection locked="0"/>
    </xf>
    <xf numFmtId="14" fontId="43" fillId="8" borderId="1" xfId="0" applyNumberFormat="1" applyFont="1" applyFill="1" applyBorder="1" applyAlignment="1">
      <alignment horizontal="center" vertical="center" wrapText="1"/>
    </xf>
    <xf numFmtId="44" fontId="4" fillId="4" borderId="13" xfId="3" applyFont="1" applyFill="1" applyBorder="1" applyAlignment="1" applyProtection="1">
      <alignment horizontal="center" vertical="center" wrapText="1"/>
    </xf>
    <xf numFmtId="44" fontId="4" fillId="4" borderId="15" xfId="3" applyFont="1" applyFill="1" applyBorder="1" applyAlignment="1" applyProtection="1">
      <alignment horizontal="center" vertical="center" wrapText="1"/>
    </xf>
    <xf numFmtId="44" fontId="4" fillId="8" borderId="13" xfId="3" applyFont="1" applyFill="1" applyBorder="1" applyAlignment="1" applyProtection="1">
      <alignment horizontal="center" vertical="center" wrapText="1"/>
    </xf>
    <xf numFmtId="0" fontId="3" fillId="7" borderId="78" xfId="0" applyFont="1" applyFill="1" applyBorder="1" applyAlignment="1" applyProtection="1">
      <alignment horizontal="center" vertical="center" wrapText="1"/>
      <protection locked="0"/>
    </xf>
    <xf numFmtId="44" fontId="1" fillId="4" borderId="32" xfId="3" applyFont="1" applyFill="1" applyBorder="1" applyAlignment="1" applyProtection="1">
      <alignment horizontal="center" vertical="center" wrapText="1"/>
    </xf>
    <xf numFmtId="44" fontId="4" fillId="8" borderId="14" xfId="3" applyFont="1" applyFill="1" applyBorder="1" applyAlignment="1" applyProtection="1">
      <alignment horizontal="center" vertical="center" wrapText="1"/>
    </xf>
    <xf numFmtId="44" fontId="4" fillId="6" borderId="80" xfId="3" applyFont="1" applyFill="1" applyBorder="1" applyAlignment="1" applyProtection="1">
      <alignment horizontal="center" vertical="center" wrapText="1"/>
      <protection locked="0"/>
    </xf>
    <xf numFmtId="44" fontId="4" fillId="0" borderId="80" xfId="3" applyFont="1" applyFill="1" applyBorder="1" applyAlignment="1" applyProtection="1">
      <alignment horizontal="center" vertical="center" wrapText="1"/>
      <protection locked="0"/>
    </xf>
    <xf numFmtId="44" fontId="4" fillId="8" borderId="80" xfId="3" applyFont="1" applyFill="1" applyBorder="1" applyAlignment="1" applyProtection="1">
      <alignment horizontal="center" vertical="center" wrapText="1"/>
      <protection locked="0"/>
    </xf>
    <xf numFmtId="44" fontId="15" fillId="4" borderId="79" xfId="3" applyFont="1" applyFill="1" applyBorder="1" applyAlignment="1" applyProtection="1">
      <alignment horizontal="center" vertical="center"/>
      <protection locked="0"/>
    </xf>
    <xf numFmtId="44" fontId="3" fillId="7" borderId="81" xfId="3" applyFont="1" applyFill="1" applyBorder="1" applyAlignment="1" applyProtection="1">
      <alignment horizontal="center" vertical="center" wrapText="1"/>
      <protection locked="0"/>
    </xf>
    <xf numFmtId="0" fontId="3" fillId="4" borderId="73" xfId="0" applyFont="1" applyFill="1" applyBorder="1" applyAlignment="1" applyProtection="1">
      <alignment horizontal="left" vertical="center"/>
      <protection locked="0"/>
    </xf>
    <xf numFmtId="0" fontId="3" fillId="4" borderId="36" xfId="0" applyFont="1" applyFill="1" applyBorder="1" applyAlignment="1" applyProtection="1">
      <alignment horizontal="center" vertical="center"/>
      <protection locked="0"/>
    </xf>
    <xf numFmtId="0" fontId="3" fillId="4" borderId="33" xfId="0" applyFont="1" applyFill="1" applyBorder="1" applyAlignment="1" applyProtection="1">
      <alignment horizontal="center" vertical="center"/>
      <protection locked="0"/>
    </xf>
    <xf numFmtId="14" fontId="3" fillId="4" borderId="36" xfId="0" applyNumberFormat="1" applyFont="1" applyFill="1" applyBorder="1" applyAlignment="1" applyProtection="1">
      <alignment horizontal="center" vertical="center"/>
      <protection locked="0"/>
    </xf>
    <xf numFmtId="14" fontId="40" fillId="4" borderId="56" xfId="0" applyNumberFormat="1" applyFont="1" applyFill="1" applyBorder="1" applyAlignment="1">
      <alignment horizontal="center" vertical="center" wrapText="1"/>
    </xf>
    <xf numFmtId="44" fontId="3" fillId="4" borderId="36" xfId="3" applyFont="1" applyFill="1" applyBorder="1" applyAlignment="1" applyProtection="1">
      <alignment horizontal="center" vertical="center"/>
      <protection locked="0"/>
    </xf>
    <xf numFmtId="44" fontId="3" fillId="4" borderId="36" xfId="3" applyFont="1" applyFill="1" applyBorder="1" applyAlignment="1" applyProtection="1">
      <alignment horizontal="right" vertical="center"/>
      <protection locked="0"/>
    </xf>
    <xf numFmtId="44" fontId="3" fillId="4" borderId="83" xfId="0" applyNumberFormat="1" applyFont="1" applyFill="1" applyBorder="1" applyAlignment="1" applyProtection="1">
      <alignment horizontal="center" vertical="center"/>
      <protection locked="0"/>
    </xf>
    <xf numFmtId="44" fontId="3" fillId="4" borderId="12" xfId="0" applyNumberFormat="1" applyFont="1" applyFill="1" applyBorder="1" applyAlignment="1" applyProtection="1">
      <alignment horizontal="center" vertical="center"/>
      <protection locked="0"/>
    </xf>
    <xf numFmtId="0" fontId="3" fillId="4" borderId="67" xfId="0" applyFont="1" applyFill="1" applyBorder="1" applyAlignment="1" applyProtection="1">
      <alignment horizontal="center" vertical="center"/>
      <protection locked="0"/>
    </xf>
    <xf numFmtId="0" fontId="3" fillId="4" borderId="68" xfId="0" applyFont="1" applyFill="1" applyBorder="1" applyAlignment="1" applyProtection="1">
      <alignment horizontal="center" vertical="center"/>
      <protection locked="0"/>
    </xf>
    <xf numFmtId="0" fontId="13" fillId="7" borderId="47" xfId="0" applyFont="1" applyFill="1" applyBorder="1" applyAlignment="1" applyProtection="1">
      <alignment horizontal="left" vertical="center" indent="40"/>
      <protection locked="0"/>
    </xf>
    <xf numFmtId="0" fontId="13" fillId="7" borderId="48" xfId="0" applyFont="1" applyFill="1" applyBorder="1" applyAlignment="1" applyProtection="1">
      <alignment vertical="center"/>
      <protection locked="0"/>
    </xf>
    <xf numFmtId="0" fontId="13" fillId="7" borderId="47" xfId="0" applyFont="1" applyFill="1" applyBorder="1" applyAlignment="1" applyProtection="1">
      <alignment horizontal="left" vertical="center" indent="20"/>
      <protection locked="0"/>
    </xf>
    <xf numFmtId="0" fontId="13" fillId="7" borderId="48" xfId="0" applyFont="1" applyFill="1" applyBorder="1" applyAlignment="1" applyProtection="1">
      <alignment horizontal="left" vertical="center" indent="20"/>
      <protection locked="0"/>
    </xf>
    <xf numFmtId="0" fontId="13" fillId="7" borderId="49" xfId="0" applyFont="1" applyFill="1" applyBorder="1" applyAlignment="1" applyProtection="1">
      <alignment horizontal="left" vertical="center" indent="20"/>
      <protection locked="0"/>
    </xf>
    <xf numFmtId="0" fontId="3" fillId="3" borderId="84" xfId="0" applyFont="1" applyFill="1" applyBorder="1" applyAlignment="1" applyProtection="1">
      <alignment horizontal="center" vertical="center" wrapText="1"/>
      <protection locked="0"/>
    </xf>
    <xf numFmtId="0" fontId="3" fillId="3" borderId="76" xfId="0" applyFont="1" applyFill="1" applyBorder="1" applyAlignment="1" applyProtection="1">
      <alignment horizontal="center" vertical="center" wrapText="1"/>
      <protection locked="0"/>
    </xf>
    <xf numFmtId="0" fontId="3" fillId="3" borderId="67" xfId="0" applyFont="1" applyFill="1" applyBorder="1" applyAlignment="1" applyProtection="1">
      <alignment horizontal="center" vertical="center" wrapText="1"/>
      <protection locked="0"/>
    </xf>
    <xf numFmtId="0" fontId="3" fillId="3" borderId="77" xfId="0" applyFont="1" applyFill="1" applyBorder="1" applyAlignment="1" applyProtection="1">
      <alignment horizontal="center" vertical="center" wrapText="1"/>
      <protection locked="0"/>
    </xf>
    <xf numFmtId="0" fontId="11" fillId="6" borderId="47" xfId="0" applyFont="1" applyFill="1" applyBorder="1" applyAlignment="1" applyProtection="1">
      <alignment horizontal="left" vertical="center"/>
      <protection locked="0"/>
    </xf>
    <xf numFmtId="0" fontId="3" fillId="7" borderId="66" xfId="0" applyFont="1" applyFill="1" applyBorder="1" applyAlignment="1" applyProtection="1">
      <alignment horizontal="center" vertical="center"/>
      <protection locked="0"/>
    </xf>
    <xf numFmtId="0" fontId="3" fillId="7" borderId="67" xfId="0" applyFont="1" applyFill="1" applyBorder="1" applyAlignment="1" applyProtection="1">
      <alignment horizontal="center" vertical="center"/>
      <protection locked="0"/>
    </xf>
    <xf numFmtId="0" fontId="13" fillId="3" borderId="66" xfId="0" applyFont="1" applyFill="1" applyBorder="1" applyAlignment="1" applyProtection="1">
      <alignment vertical="center" wrapText="1"/>
      <protection locked="0"/>
    </xf>
    <xf numFmtId="0" fontId="13" fillId="3" borderId="67" xfId="0" applyFont="1" applyFill="1" applyBorder="1" applyAlignment="1" applyProtection="1">
      <alignment vertical="center" wrapText="1"/>
      <protection locked="0"/>
    </xf>
    <xf numFmtId="0" fontId="13" fillId="3" borderId="68" xfId="0" applyFont="1" applyFill="1" applyBorder="1" applyAlignment="1" applyProtection="1">
      <alignment vertical="center" wrapText="1"/>
      <protection locked="0"/>
    </xf>
    <xf numFmtId="0" fontId="13" fillId="3" borderId="50" xfId="0" applyFont="1" applyFill="1" applyBorder="1" applyAlignment="1" applyProtection="1">
      <alignment vertical="center" wrapText="1"/>
      <protection locked="0"/>
    </xf>
    <xf numFmtId="0" fontId="13" fillId="3" borderId="51" xfId="0" applyFont="1" applyFill="1" applyBorder="1" applyAlignment="1" applyProtection="1">
      <alignment vertical="center" wrapText="1"/>
      <protection locked="0"/>
    </xf>
    <xf numFmtId="0" fontId="13" fillId="3" borderId="52" xfId="0" applyFont="1" applyFill="1" applyBorder="1" applyAlignment="1" applyProtection="1">
      <alignment vertical="center" wrapText="1"/>
      <protection locked="0"/>
    </xf>
    <xf numFmtId="0" fontId="3" fillId="7" borderId="33" xfId="0" applyFont="1" applyFill="1" applyBorder="1" applyAlignment="1" applyProtection="1">
      <alignment horizontal="center" vertical="center" wrapText="1"/>
      <protection locked="0"/>
    </xf>
    <xf numFmtId="44" fontId="4" fillId="6" borderId="11" xfId="3" applyFont="1" applyFill="1" applyBorder="1" applyAlignment="1" applyProtection="1">
      <alignment horizontal="center" vertical="center" wrapText="1"/>
      <protection locked="0"/>
    </xf>
    <xf numFmtId="44" fontId="4" fillId="4" borderId="18" xfId="3" applyFont="1" applyFill="1" applyBorder="1" applyAlignment="1" applyProtection="1">
      <alignment horizontal="center" vertical="center" wrapText="1"/>
    </xf>
    <xf numFmtId="0" fontId="3" fillId="7" borderId="68" xfId="0" applyFont="1" applyFill="1" applyBorder="1" applyAlignment="1" applyProtection="1">
      <alignment horizontal="center" vertical="center"/>
      <protection locked="0"/>
    </xf>
    <xf numFmtId="0" fontId="36" fillId="7" borderId="50" xfId="0" applyFont="1" applyFill="1" applyBorder="1" applyAlignment="1" applyProtection="1">
      <alignment horizontal="center" vertical="center"/>
      <protection locked="0"/>
    </xf>
    <xf numFmtId="0" fontId="36" fillId="7" borderId="51" xfId="0" applyFont="1" applyFill="1" applyBorder="1" applyAlignment="1" applyProtection="1">
      <alignment horizontal="center" vertical="center"/>
      <protection locked="0"/>
    </xf>
    <xf numFmtId="0" fontId="37" fillId="3" borderId="50" xfId="0" applyFont="1" applyFill="1" applyBorder="1" applyAlignment="1" applyProtection="1">
      <alignment horizontal="center" vertical="center" wrapText="1"/>
      <protection locked="0"/>
    </xf>
    <xf numFmtId="0" fontId="37" fillId="3" borderId="51" xfId="0" applyFont="1" applyFill="1" applyBorder="1" applyAlignment="1" applyProtection="1">
      <alignment horizontal="center" vertical="center" wrapText="1"/>
      <protection locked="0"/>
    </xf>
    <xf numFmtId="0" fontId="37" fillId="3" borderId="52" xfId="0" applyFont="1" applyFill="1" applyBorder="1" applyAlignment="1" applyProtection="1">
      <alignment horizontal="center" vertical="center" wrapText="1"/>
      <protection locked="0"/>
    </xf>
    <xf numFmtId="0" fontId="3" fillId="3" borderId="75" xfId="0" applyFont="1" applyFill="1" applyBorder="1" applyAlignment="1" applyProtection="1">
      <alignment horizontal="center" vertical="center" wrapText="1"/>
      <protection locked="0"/>
    </xf>
    <xf numFmtId="0" fontId="3" fillId="4" borderId="25" xfId="0" applyFont="1" applyFill="1" applyBorder="1" applyAlignment="1" applyProtection="1">
      <alignment horizontal="left" vertical="center"/>
      <protection locked="0"/>
    </xf>
    <xf numFmtId="0" fontId="29" fillId="2" borderId="62" xfId="0" applyFont="1" applyFill="1" applyBorder="1" applyAlignment="1" applyProtection="1">
      <alignment horizontal="center" vertical="center" wrapText="1"/>
      <protection locked="0"/>
    </xf>
    <xf numFmtId="0" fontId="33" fillId="0" borderId="70" xfId="0" applyFont="1" applyBorder="1"/>
    <xf numFmtId="0" fontId="9" fillId="0" borderId="67" xfId="0" applyFont="1" applyBorder="1" applyProtection="1">
      <protection locked="0"/>
    </xf>
    <xf numFmtId="0" fontId="15" fillId="4" borderId="54" xfId="0" applyFont="1" applyFill="1" applyBorder="1" applyAlignment="1" applyProtection="1">
      <alignment horizontal="center" vertical="center" wrapText="1"/>
      <protection locked="0"/>
    </xf>
    <xf numFmtId="44" fontId="3" fillId="7" borderId="66" xfId="3" applyFont="1" applyFill="1" applyBorder="1" applyAlignment="1" applyProtection="1">
      <alignment horizontal="center" vertical="center"/>
      <protection locked="0"/>
    </xf>
    <xf numFmtId="44" fontId="36" fillId="7" borderId="50" xfId="3" applyFont="1" applyFill="1" applyBorder="1" applyAlignment="1" applyProtection="1">
      <alignment horizontal="center" vertical="center"/>
      <protection locked="0"/>
    </xf>
    <xf numFmtId="0" fontId="36" fillId="7" borderId="52" xfId="0" applyFont="1" applyFill="1" applyBorder="1" applyAlignment="1" applyProtection="1">
      <alignment horizontal="center" vertical="center"/>
      <protection locked="0"/>
    </xf>
    <xf numFmtId="0" fontId="1" fillId="0" borderId="54" xfId="0" applyFont="1" applyBorder="1" applyAlignment="1" applyProtection="1">
      <alignment horizontal="center" vertical="center" wrapText="1"/>
      <protection locked="0"/>
    </xf>
    <xf numFmtId="0" fontId="15" fillId="4" borderId="61" xfId="0" applyFont="1" applyFill="1" applyBorder="1" applyAlignment="1" applyProtection="1">
      <alignment horizontal="center" vertical="center" wrapText="1"/>
      <protection locked="0"/>
    </xf>
    <xf numFmtId="0" fontId="15" fillId="4" borderId="68" xfId="0" applyFont="1" applyFill="1" applyBorder="1" applyAlignment="1" applyProtection="1">
      <alignment horizontal="center" vertical="center" wrapText="1"/>
      <protection locked="0"/>
    </xf>
    <xf numFmtId="0" fontId="3" fillId="6" borderId="37" xfId="0" applyFont="1" applyFill="1" applyBorder="1" applyAlignment="1" applyProtection="1">
      <alignment horizontal="center" vertical="center"/>
      <protection locked="0"/>
    </xf>
    <xf numFmtId="0" fontId="3" fillId="6" borderId="96" xfId="0" applyFont="1" applyFill="1" applyBorder="1" applyAlignment="1" applyProtection="1">
      <alignment horizontal="center" vertical="center"/>
      <protection locked="0"/>
    </xf>
    <xf numFmtId="0" fontId="9" fillId="0" borderId="99" xfId="0" applyFont="1" applyBorder="1" applyProtection="1">
      <protection locked="0"/>
    </xf>
    <xf numFmtId="0" fontId="3" fillId="11" borderId="38" xfId="0" applyFont="1" applyFill="1" applyBorder="1" applyAlignment="1" applyProtection="1">
      <alignment horizontal="left" vertical="center"/>
      <protection locked="0"/>
    </xf>
    <xf numFmtId="0" fontId="3" fillId="11" borderId="40" xfId="0" applyFont="1" applyFill="1" applyBorder="1" applyAlignment="1" applyProtection="1">
      <alignment horizontal="left" vertical="center"/>
      <protection locked="0"/>
    </xf>
    <xf numFmtId="0" fontId="3" fillId="11" borderId="67" xfId="0" applyFont="1" applyFill="1" applyBorder="1" applyAlignment="1" applyProtection="1">
      <alignment horizontal="center" vertical="center"/>
      <protection locked="0"/>
    </xf>
    <xf numFmtId="0" fontId="3" fillId="11" borderId="68" xfId="0" applyFont="1" applyFill="1" applyBorder="1" applyAlignment="1" applyProtection="1">
      <alignment horizontal="center" vertical="center"/>
      <protection locked="0"/>
    </xf>
    <xf numFmtId="0" fontId="3" fillId="11" borderId="66" xfId="0" applyFont="1" applyFill="1" applyBorder="1" applyAlignment="1" applyProtection="1">
      <alignment horizontal="center" vertical="center"/>
      <protection locked="0"/>
    </xf>
    <xf numFmtId="0" fontId="3" fillId="11" borderId="51" xfId="0" applyFont="1" applyFill="1" applyBorder="1" applyAlignment="1" applyProtection="1">
      <alignment horizontal="center" vertical="center"/>
      <protection locked="0"/>
    </xf>
    <xf numFmtId="0" fontId="3" fillId="11" borderId="52" xfId="0" applyFont="1" applyFill="1" applyBorder="1" applyAlignment="1" applyProtection="1">
      <alignment horizontal="center" vertical="center"/>
      <protection locked="0"/>
    </xf>
    <xf numFmtId="0" fontId="3" fillId="11" borderId="72" xfId="0" applyFont="1" applyFill="1" applyBorder="1" applyAlignment="1" applyProtection="1">
      <alignment horizontal="center" vertical="center"/>
      <protection locked="0"/>
    </xf>
    <xf numFmtId="0" fontId="3" fillId="11" borderId="50" xfId="0" applyFont="1" applyFill="1" applyBorder="1" applyAlignment="1" applyProtection="1">
      <alignment horizontal="center" vertical="center"/>
      <protection locked="0"/>
    </xf>
    <xf numFmtId="0" fontId="4" fillId="11" borderId="1" xfId="0" applyFont="1" applyFill="1" applyBorder="1" applyAlignment="1" applyProtection="1">
      <alignment horizontal="center" vertical="center" wrapText="1"/>
      <protection locked="0"/>
    </xf>
    <xf numFmtId="0" fontId="3" fillId="11" borderId="55" xfId="0" applyFont="1" applyFill="1" applyBorder="1" applyAlignment="1" applyProtection="1">
      <alignment horizontal="center" vertical="center"/>
      <protection locked="0"/>
    </xf>
    <xf numFmtId="0" fontId="3" fillId="11" borderId="47" xfId="0" applyFont="1" applyFill="1" applyBorder="1" applyAlignment="1" applyProtection="1">
      <alignment horizontal="left" vertical="center"/>
      <protection locked="0"/>
    </xf>
    <xf numFmtId="14" fontId="1" fillId="6" borderId="11" xfId="0" applyNumberFormat="1" applyFont="1" applyFill="1" applyBorder="1" applyAlignment="1" applyProtection="1">
      <alignment horizontal="center" vertical="center" wrapText="1"/>
      <protection locked="0"/>
    </xf>
    <xf numFmtId="14" fontId="1" fillId="6" borderId="18" xfId="0" applyNumberFormat="1" applyFont="1" applyFill="1" applyBorder="1" applyAlignment="1" applyProtection="1">
      <alignment horizontal="center" vertical="center" wrapText="1"/>
      <protection locked="0"/>
    </xf>
    <xf numFmtId="14" fontId="1" fillId="6" borderId="19" xfId="0" applyNumberFormat="1" applyFont="1" applyFill="1" applyBorder="1" applyAlignment="1" applyProtection="1">
      <alignment horizontal="center" vertical="center" wrapText="1"/>
      <protection locked="0"/>
    </xf>
    <xf numFmtId="0" fontId="1" fillId="6" borderId="54" xfId="0" applyFont="1" applyFill="1" applyBorder="1" applyAlignment="1" applyProtection="1">
      <alignment horizontal="center" vertical="center" wrapText="1"/>
      <protection locked="0"/>
    </xf>
    <xf numFmtId="14" fontId="1" fillId="6" borderId="1" xfId="0" applyNumberFormat="1" applyFont="1" applyFill="1" applyBorder="1" applyAlignment="1" applyProtection="1">
      <alignment horizontal="center" vertical="center" wrapText="1"/>
      <protection locked="0"/>
    </xf>
    <xf numFmtId="44" fontId="1" fillId="8" borderId="14" xfId="3" applyFont="1" applyFill="1" applyBorder="1" applyAlignment="1" applyProtection="1">
      <alignment horizontal="center" vertical="center" wrapText="1"/>
    </xf>
    <xf numFmtId="0" fontId="1" fillId="8" borderId="24" xfId="0" applyFont="1" applyFill="1" applyBorder="1" applyAlignment="1" applyProtection="1">
      <alignment horizontal="center" vertical="center" wrapText="1"/>
      <protection locked="0"/>
    </xf>
    <xf numFmtId="44" fontId="1" fillId="6" borderId="80" xfId="3" applyFont="1" applyFill="1" applyBorder="1" applyAlignment="1" applyProtection="1">
      <alignment horizontal="center" vertical="center" wrapText="1"/>
      <protection locked="0"/>
    </xf>
    <xf numFmtId="44" fontId="1" fillId="4" borderId="14" xfId="3" applyFont="1" applyFill="1" applyBorder="1" applyAlignment="1" applyProtection="1">
      <alignment horizontal="center" vertical="center" wrapText="1"/>
    </xf>
    <xf numFmtId="0" fontId="1" fillId="6" borderId="24" xfId="0" applyFont="1" applyFill="1" applyBorder="1" applyAlignment="1" applyProtection="1">
      <alignment horizontal="center" vertical="center" wrapText="1"/>
      <protection locked="0"/>
    </xf>
    <xf numFmtId="14" fontId="1" fillId="6" borderId="13" xfId="0" applyNumberFormat="1" applyFont="1" applyFill="1" applyBorder="1" applyAlignment="1" applyProtection="1">
      <alignment horizontal="center" vertical="center" wrapText="1"/>
      <protection locked="0"/>
    </xf>
    <xf numFmtId="14" fontId="1" fillId="6" borderId="14" xfId="0" applyNumberFormat="1" applyFont="1" applyFill="1" applyBorder="1" applyAlignment="1" applyProtection="1">
      <alignment horizontal="center" vertical="center" wrapText="1"/>
      <protection locked="0"/>
    </xf>
    <xf numFmtId="0" fontId="18" fillId="0" borderId="0" xfId="0" applyFont="1" applyAlignment="1" applyProtection="1">
      <alignment horizontal="right" vertical="center" wrapText="1"/>
      <protection locked="0"/>
    </xf>
    <xf numFmtId="171" fontId="41" fillId="0" borderId="0" xfId="0" applyNumberFormat="1" applyFont="1" applyProtection="1">
      <protection locked="0"/>
    </xf>
    <xf numFmtId="0" fontId="27" fillId="0" borderId="0" xfId="0" applyFont="1" applyAlignment="1" applyProtection="1">
      <alignment horizontal="center" vertical="center" wrapText="1"/>
      <protection locked="0"/>
    </xf>
    <xf numFmtId="10" fontId="46" fillId="0" borderId="1" xfId="0" applyNumberFormat="1" applyFont="1" applyBorder="1" applyAlignment="1" applyProtection="1">
      <alignment horizontal="center" vertical="center" wrapText="1"/>
      <protection locked="0"/>
    </xf>
    <xf numFmtId="0" fontId="3" fillId="7" borderId="30" xfId="0" applyFont="1" applyFill="1" applyBorder="1" applyAlignment="1" applyProtection="1">
      <alignment horizontal="center" vertical="center" wrapText="1"/>
      <protection locked="0"/>
    </xf>
    <xf numFmtId="0" fontId="3" fillId="7" borderId="22" xfId="0" applyFont="1" applyFill="1" applyBorder="1" applyAlignment="1" applyProtection="1">
      <alignment horizontal="center" vertical="center" wrapText="1"/>
      <protection locked="0"/>
    </xf>
    <xf numFmtId="10" fontId="46" fillId="0" borderId="26" xfId="0" applyNumberFormat="1" applyFont="1" applyBorder="1" applyAlignment="1" applyProtection="1">
      <alignment horizontal="center" vertical="center" wrapText="1"/>
      <protection locked="0"/>
    </xf>
    <xf numFmtId="0" fontId="3" fillId="7" borderId="100" xfId="0" applyFont="1" applyFill="1" applyBorder="1" applyAlignment="1" applyProtection="1">
      <alignment horizontal="center" vertical="center" wrapText="1"/>
      <protection locked="0"/>
    </xf>
    <xf numFmtId="0" fontId="47" fillId="4" borderId="1" xfId="0" applyFont="1" applyFill="1" applyBorder="1" applyAlignment="1">
      <alignment horizontal="center" vertical="center" wrapText="1"/>
    </xf>
    <xf numFmtId="0" fontId="3" fillId="11" borderId="1" xfId="0" applyFont="1" applyFill="1" applyBorder="1" applyAlignment="1" applyProtection="1">
      <alignment horizontal="left" vertical="center" wrapText="1"/>
      <protection locked="0"/>
    </xf>
    <xf numFmtId="0" fontId="3" fillId="11" borderId="38" xfId="0" applyFont="1" applyFill="1" applyBorder="1" applyAlignment="1" applyProtection="1">
      <alignment horizontal="center" vertical="center"/>
      <protection locked="0"/>
    </xf>
    <xf numFmtId="0" fontId="3" fillId="11" borderId="101" xfId="0" applyFont="1" applyFill="1" applyBorder="1" applyAlignment="1" applyProtection="1">
      <alignment horizontal="center" vertical="center"/>
      <protection locked="0"/>
    </xf>
    <xf numFmtId="167" fontId="3" fillId="11" borderId="102" xfId="16" applyNumberFormat="1" applyFont="1" applyFill="1" applyBorder="1" applyAlignment="1" applyProtection="1">
      <alignment horizontal="center" vertical="center"/>
    </xf>
    <xf numFmtId="167" fontId="3" fillId="11" borderId="25" xfId="16" applyNumberFormat="1" applyFont="1" applyFill="1" applyBorder="1" applyAlignment="1" applyProtection="1">
      <alignment horizontal="center" vertical="center"/>
      <protection locked="0"/>
    </xf>
    <xf numFmtId="0" fontId="3" fillId="11" borderId="79" xfId="0" applyFont="1" applyFill="1" applyBorder="1" applyAlignment="1" applyProtection="1">
      <alignment horizontal="center" vertical="center"/>
      <protection locked="0"/>
    </xf>
    <xf numFmtId="0" fontId="3" fillId="7" borderId="25" xfId="0" applyFont="1" applyFill="1" applyBorder="1" applyAlignment="1" applyProtection="1">
      <alignment horizontal="left" vertical="center" wrapText="1"/>
      <protection locked="0"/>
    </xf>
    <xf numFmtId="0" fontId="3" fillId="7" borderId="31" xfId="0" applyFont="1" applyFill="1" applyBorder="1" applyAlignment="1" applyProtection="1">
      <alignment horizontal="left" vertical="center" wrapText="1"/>
      <protection locked="0"/>
    </xf>
    <xf numFmtId="0" fontId="49" fillId="11" borderId="1" xfId="0" applyFont="1" applyFill="1" applyBorder="1" applyAlignment="1" applyProtection="1">
      <alignment horizontal="left" vertical="center" wrapText="1"/>
      <protection locked="0"/>
    </xf>
    <xf numFmtId="167" fontId="13" fillId="4" borderId="83" xfId="0" applyNumberFormat="1" applyFont="1" applyFill="1" applyBorder="1" applyAlignment="1" applyProtection="1">
      <alignment horizontal="center" vertical="center" wrapText="1"/>
      <protection locked="0"/>
    </xf>
    <xf numFmtId="167" fontId="13" fillId="4" borderId="25" xfId="0" applyNumberFormat="1" applyFont="1" applyFill="1" applyBorder="1" applyAlignment="1" applyProtection="1">
      <alignment horizontal="center" vertical="center" wrapText="1"/>
      <protection locked="0"/>
    </xf>
    <xf numFmtId="167" fontId="50" fillId="4" borderId="66" xfId="0" applyNumberFormat="1" applyFont="1" applyFill="1" applyBorder="1" applyAlignment="1" applyProtection="1">
      <alignment horizontal="center" vertical="center"/>
      <protection locked="0"/>
    </xf>
    <xf numFmtId="4" fontId="50" fillId="4" borderId="67" xfId="0" applyNumberFormat="1" applyFont="1" applyFill="1" applyBorder="1" applyAlignment="1" applyProtection="1">
      <alignment horizontal="center" vertical="center"/>
      <protection locked="0"/>
    </xf>
    <xf numFmtId="4" fontId="50" fillId="4" borderId="66" xfId="0" applyNumberFormat="1" applyFont="1" applyFill="1" applyBorder="1" applyAlignment="1" applyProtection="1">
      <alignment horizontal="center" vertical="center"/>
      <protection locked="0"/>
    </xf>
    <xf numFmtId="167" fontId="15" fillId="4" borderId="35" xfId="0" applyNumberFormat="1" applyFont="1" applyFill="1" applyBorder="1" applyAlignment="1" applyProtection="1">
      <alignment horizontal="center" vertical="center"/>
      <protection locked="0"/>
    </xf>
    <xf numFmtId="167" fontId="15" fillId="4" borderId="34" xfId="0" applyNumberFormat="1" applyFont="1" applyFill="1" applyBorder="1" applyAlignment="1" applyProtection="1">
      <alignment horizontal="center" vertical="center"/>
      <protection locked="0"/>
    </xf>
    <xf numFmtId="167" fontId="15" fillId="4" borderId="18" xfId="0" applyNumberFormat="1" applyFont="1" applyFill="1" applyBorder="1" applyAlignment="1" applyProtection="1">
      <alignment horizontal="center" vertical="center"/>
      <protection locked="0"/>
    </xf>
    <xf numFmtId="167" fontId="15" fillId="4" borderId="19" xfId="0" applyNumberFormat="1" applyFont="1" applyFill="1" applyBorder="1" applyAlignment="1" applyProtection="1">
      <alignment horizontal="center" vertical="center"/>
      <protection locked="0"/>
    </xf>
    <xf numFmtId="167" fontId="3" fillId="4" borderId="73" xfId="0" applyNumberFormat="1" applyFont="1" applyFill="1" applyBorder="1" applyAlignment="1" applyProtection="1">
      <alignment horizontal="center" vertical="center"/>
      <protection locked="0"/>
    </xf>
    <xf numFmtId="167" fontId="3" fillId="4" borderId="36" xfId="0" applyNumberFormat="1" applyFont="1" applyFill="1" applyBorder="1" applyAlignment="1" applyProtection="1">
      <alignment horizontal="center" vertical="center"/>
      <protection locked="0"/>
    </xf>
    <xf numFmtId="167" fontId="3" fillId="4" borderId="39" xfId="0" applyNumberFormat="1" applyFont="1" applyFill="1" applyBorder="1" applyAlignment="1" applyProtection="1">
      <alignment horizontal="center" vertical="center"/>
      <protection locked="0"/>
    </xf>
    <xf numFmtId="167" fontId="3" fillId="4" borderId="15" xfId="0" applyNumberFormat="1" applyFont="1" applyFill="1" applyBorder="1" applyAlignment="1" applyProtection="1">
      <alignment horizontal="center" vertical="center"/>
      <protection locked="0"/>
    </xf>
    <xf numFmtId="167" fontId="15" fillId="4" borderId="79" xfId="3" applyNumberFormat="1" applyFont="1" applyFill="1" applyBorder="1" applyAlignment="1" applyProtection="1">
      <alignment horizontal="center" vertical="center"/>
      <protection locked="0"/>
    </xf>
    <xf numFmtId="167" fontId="3" fillId="4" borderId="53" xfId="0" applyNumberFormat="1" applyFont="1" applyFill="1" applyBorder="1" applyAlignment="1" applyProtection="1">
      <alignment horizontal="center" vertical="center"/>
      <protection locked="0"/>
    </xf>
    <xf numFmtId="167" fontId="3" fillId="4" borderId="32" xfId="0" applyNumberFormat="1" applyFont="1" applyFill="1" applyBorder="1" applyAlignment="1" applyProtection="1">
      <alignment horizontal="center" vertical="center"/>
      <protection locked="0"/>
    </xf>
    <xf numFmtId="14" fontId="5" fillId="12" borderId="1" xfId="0" applyNumberFormat="1" applyFont="1" applyFill="1" applyBorder="1" applyAlignment="1">
      <alignment horizontal="center" vertical="center" wrapText="1"/>
    </xf>
    <xf numFmtId="0" fontId="5" fillId="12" borderId="1" xfId="0" applyFont="1" applyFill="1" applyBorder="1" applyAlignment="1">
      <alignment horizontal="center" vertical="center" wrapText="1"/>
    </xf>
    <xf numFmtId="167" fontId="5" fillId="12" borderId="12" xfId="0" applyNumberFormat="1" applyFont="1" applyFill="1" applyBorder="1" applyAlignment="1">
      <alignment horizontal="center" vertical="center" wrapText="1"/>
    </xf>
    <xf numFmtId="167" fontId="10" fillId="12" borderId="44" xfId="0" applyNumberFormat="1" applyFont="1" applyFill="1" applyBorder="1" applyAlignment="1">
      <alignment horizontal="center" vertical="center" wrapText="1"/>
    </xf>
    <xf numFmtId="0" fontId="10" fillId="0" borderId="50" xfId="0" applyFont="1" applyFill="1" applyBorder="1" applyAlignment="1">
      <alignment horizontal="right" vertical="center" wrapText="1"/>
    </xf>
    <xf numFmtId="0" fontId="10" fillId="0" borderId="51" xfId="0" applyFont="1" applyFill="1" applyBorder="1" applyAlignment="1">
      <alignment horizontal="right" vertical="center" wrapText="1"/>
    </xf>
    <xf numFmtId="167" fontId="10" fillId="0" borderId="97" xfId="0" applyNumberFormat="1" applyFont="1" applyFill="1" applyBorder="1" applyAlignment="1">
      <alignment horizontal="center" vertical="center" wrapText="1"/>
    </xf>
    <xf numFmtId="167" fontId="10" fillId="0" borderId="48" xfId="0" applyNumberFormat="1" applyFont="1" applyFill="1" applyBorder="1" applyAlignment="1">
      <alignment horizontal="center" vertical="center" wrapText="1"/>
    </xf>
    <xf numFmtId="0" fontId="7" fillId="0" borderId="0" xfId="0" applyFont="1" applyFill="1" applyProtection="1">
      <protection locked="0"/>
    </xf>
    <xf numFmtId="0" fontId="0" fillId="0" borderId="0" xfId="0" applyFill="1" applyProtection="1">
      <protection locked="0"/>
    </xf>
    <xf numFmtId="20" fontId="0" fillId="0" borderId="0" xfId="0" applyNumberFormat="1" applyFill="1" applyProtection="1">
      <protection locked="0"/>
    </xf>
    <xf numFmtId="168" fontId="7" fillId="0" borderId="0" xfId="0" applyNumberFormat="1" applyFont="1" applyFill="1" applyProtection="1">
      <protection locked="0"/>
    </xf>
    <xf numFmtId="0" fontId="5" fillId="0" borderId="72" xfId="0" applyFont="1" applyFill="1" applyBorder="1" applyAlignment="1">
      <alignment horizontal="left" vertical="center" wrapText="1"/>
    </xf>
    <xf numFmtId="0" fontId="5" fillId="0" borderId="0" xfId="0" applyFont="1" applyFill="1" applyBorder="1" applyAlignment="1">
      <alignment horizontal="center" vertical="center" wrapText="1"/>
    </xf>
    <xf numFmtId="14" fontId="5" fillId="0" borderId="0" xfId="0" applyNumberFormat="1" applyFont="1" applyFill="1" applyBorder="1" applyAlignment="1">
      <alignment horizontal="center" vertical="center" wrapText="1"/>
    </xf>
    <xf numFmtId="167" fontId="5" fillId="0" borderId="35" xfId="0" applyNumberFormat="1" applyFont="1" applyFill="1" applyBorder="1" applyAlignment="1">
      <alignment horizontal="center" vertical="center" wrapText="1"/>
    </xf>
    <xf numFmtId="167" fontId="5" fillId="0" borderId="0" xfId="0" applyNumberFormat="1" applyFont="1" applyFill="1" applyBorder="1" applyAlignment="1">
      <alignment horizontal="center" vertical="center" wrapText="1"/>
    </xf>
    <xf numFmtId="44" fontId="31" fillId="0" borderId="0" xfId="0" applyNumberFormat="1" applyFont="1" applyFill="1" applyBorder="1" applyAlignment="1">
      <alignment horizontal="center" vertical="center" wrapText="1"/>
    </xf>
    <xf numFmtId="168" fontId="0" fillId="0" borderId="0" xfId="0" applyNumberFormat="1" applyFill="1" applyProtection="1">
      <protection locked="0"/>
    </xf>
    <xf numFmtId="167" fontId="5" fillId="12" borderId="1" xfId="0" applyNumberFormat="1" applyFont="1" applyFill="1" applyBorder="1" applyAlignment="1">
      <alignment horizontal="center" vertical="center" wrapText="1"/>
    </xf>
    <xf numFmtId="44" fontId="52" fillId="6" borderId="11" xfId="3" applyFont="1" applyFill="1" applyBorder="1" applyAlignment="1" applyProtection="1">
      <alignment horizontal="center" vertical="center" wrapText="1"/>
      <protection locked="0"/>
    </xf>
    <xf numFmtId="44" fontId="52" fillId="6" borderId="79" xfId="3" applyFont="1" applyFill="1" applyBorder="1" applyAlignment="1" applyProtection="1">
      <alignment horizontal="center" vertical="center" wrapText="1"/>
      <protection locked="0"/>
    </xf>
    <xf numFmtId="0" fontId="52" fillId="6" borderId="25" xfId="0" applyFont="1" applyFill="1" applyBorder="1" applyAlignment="1" applyProtection="1">
      <alignment horizontal="center" vertical="center" wrapText="1"/>
      <protection locked="0"/>
    </xf>
    <xf numFmtId="0" fontId="52" fillId="6" borderId="1" xfId="0" applyFont="1" applyFill="1" applyBorder="1" applyAlignment="1" applyProtection="1">
      <alignment horizontal="center" vertical="center" wrapText="1"/>
      <protection locked="0"/>
    </xf>
    <xf numFmtId="0" fontId="52" fillId="6" borderId="11" xfId="0" applyFont="1" applyFill="1" applyBorder="1" applyAlignment="1" applyProtection="1">
      <alignment horizontal="center" vertical="center" wrapText="1"/>
      <protection locked="0"/>
    </xf>
    <xf numFmtId="0" fontId="53" fillId="0" borderId="2" xfId="0" applyFont="1" applyBorder="1" applyAlignment="1" applyProtection="1">
      <alignment vertical="center"/>
      <protection locked="0"/>
    </xf>
    <xf numFmtId="0" fontId="11" fillId="6" borderId="1" xfId="0" applyFont="1" applyFill="1" applyBorder="1" applyAlignment="1" applyProtection="1">
      <alignment horizontal="center" vertical="center"/>
      <protection locked="0"/>
    </xf>
    <xf numFmtId="0" fontId="54" fillId="0" borderId="0" xfId="0" applyFont="1" applyAlignment="1" applyProtection="1">
      <alignment horizontal="left" vertical="center"/>
      <protection locked="0"/>
    </xf>
    <xf numFmtId="0" fontId="48" fillId="9" borderId="36" xfId="0" applyFont="1" applyFill="1" applyBorder="1" applyAlignment="1" applyProtection="1">
      <alignment horizontal="center" vertical="center"/>
      <protection locked="0"/>
    </xf>
    <xf numFmtId="44" fontId="48" fillId="9" borderId="36" xfId="3" applyFont="1" applyFill="1" applyBorder="1" applyAlignment="1" applyProtection="1">
      <alignment horizontal="center" vertical="center"/>
      <protection locked="0"/>
    </xf>
    <xf numFmtId="0" fontId="3" fillId="9" borderId="36" xfId="0" applyFont="1" applyFill="1" applyBorder="1" applyAlignment="1" applyProtection="1">
      <alignment horizontal="right" vertical="center"/>
      <protection locked="0"/>
    </xf>
    <xf numFmtId="0" fontId="3" fillId="9" borderId="33" xfId="0" applyFont="1" applyFill="1" applyBorder="1" applyAlignment="1" applyProtection="1">
      <alignment horizontal="left" vertical="center"/>
      <protection locked="0"/>
    </xf>
    <xf numFmtId="0" fontId="3" fillId="9" borderId="36" xfId="0" applyFont="1" applyFill="1" applyBorder="1" applyAlignment="1" applyProtection="1">
      <alignment horizontal="center" vertical="center"/>
      <protection locked="0"/>
    </xf>
    <xf numFmtId="14" fontId="3" fillId="9" borderId="36" xfId="0" applyNumberFormat="1" applyFont="1" applyFill="1" applyBorder="1" applyAlignment="1" applyProtection="1">
      <alignment horizontal="center" vertical="center"/>
      <protection locked="0"/>
    </xf>
    <xf numFmtId="14" fontId="40" fillId="9" borderId="36" xfId="0" applyNumberFormat="1" applyFont="1" applyFill="1" applyBorder="1" applyAlignment="1">
      <alignment horizontal="center" vertical="center" wrapText="1"/>
    </xf>
    <xf numFmtId="44" fontId="27" fillId="9" borderId="47" xfId="3" applyFont="1" applyFill="1" applyBorder="1" applyAlignment="1" applyProtection="1">
      <alignment horizontal="left" vertical="center" indent="60"/>
      <protection locked="0"/>
    </xf>
    <xf numFmtId="44" fontId="27" fillId="9" borderId="48" xfId="3" applyFont="1" applyFill="1" applyBorder="1" applyAlignment="1" applyProtection="1">
      <alignment vertical="center"/>
      <protection locked="0"/>
    </xf>
    <xf numFmtId="44" fontId="27" fillId="9" borderId="48" xfId="3" applyFont="1" applyFill="1" applyBorder="1" applyAlignment="1" applyProtection="1">
      <alignment horizontal="center" vertical="center"/>
      <protection locked="0"/>
    </xf>
    <xf numFmtId="167" fontId="27" fillId="9" borderId="57" xfId="3" applyNumberFormat="1" applyFont="1" applyFill="1" applyBorder="1" applyAlignment="1" applyProtection="1">
      <alignment horizontal="center" vertical="center"/>
    </xf>
    <xf numFmtId="44" fontId="27" fillId="9" borderId="57" xfId="3" applyFont="1" applyFill="1" applyBorder="1" applyAlignment="1" applyProtection="1">
      <alignment horizontal="center" vertical="center" wrapText="1"/>
      <protection locked="0"/>
    </xf>
    <xf numFmtId="44" fontId="27" fillId="9" borderId="48" xfId="3" applyFont="1" applyFill="1" applyBorder="1" applyAlignment="1" applyProtection="1">
      <alignment horizontal="center" vertical="center" wrapText="1"/>
      <protection locked="0"/>
    </xf>
    <xf numFmtId="44" fontId="27" fillId="9" borderId="49" xfId="3" applyFont="1" applyFill="1" applyBorder="1" applyAlignment="1" applyProtection="1">
      <alignment horizontal="center" vertical="center" wrapText="1"/>
      <protection locked="0"/>
    </xf>
    <xf numFmtId="167" fontId="3" fillId="4" borderId="39" xfId="3" applyNumberFormat="1" applyFont="1" applyFill="1" applyBorder="1" applyAlignment="1" applyProtection="1">
      <alignment horizontal="center" vertical="center"/>
    </xf>
    <xf numFmtId="0" fontId="0" fillId="0" borderId="0" xfId="0" applyAlignment="1" applyProtection="1">
      <alignment wrapText="1"/>
      <protection locked="0"/>
    </xf>
    <xf numFmtId="0" fontId="3" fillId="7" borderId="31" xfId="0" applyFont="1" applyFill="1" applyBorder="1" applyAlignment="1" applyProtection="1">
      <alignment horizontal="left" vertical="top" wrapText="1"/>
      <protection locked="0"/>
    </xf>
    <xf numFmtId="0" fontId="3" fillId="7" borderId="26" xfId="0" applyFont="1" applyFill="1" applyBorder="1" applyAlignment="1" applyProtection="1">
      <alignment horizontal="left" vertical="top" wrapText="1"/>
      <protection locked="0"/>
    </xf>
    <xf numFmtId="0" fontId="3" fillId="7" borderId="12" xfId="0" applyFont="1" applyFill="1" applyBorder="1" applyAlignment="1" applyProtection="1">
      <alignment horizontal="left" vertical="top" wrapText="1"/>
      <protection locked="0"/>
    </xf>
    <xf numFmtId="0" fontId="3" fillId="7" borderId="33" xfId="0" applyFont="1" applyFill="1" applyBorder="1" applyAlignment="1" applyProtection="1">
      <alignment horizontal="left" vertical="top" wrapText="1"/>
      <protection locked="0"/>
    </xf>
    <xf numFmtId="44" fontId="3" fillId="7" borderId="82" xfId="3" applyFont="1" applyFill="1" applyBorder="1" applyAlignment="1" applyProtection="1">
      <alignment horizontal="left" vertical="top" wrapText="1"/>
      <protection locked="0"/>
    </xf>
    <xf numFmtId="0" fontId="3" fillId="7" borderId="97" xfId="0" applyFont="1" applyFill="1" applyBorder="1" applyAlignment="1" applyProtection="1">
      <alignment horizontal="left" vertical="top" wrapText="1"/>
      <protection locked="0"/>
    </xf>
    <xf numFmtId="0" fontId="3" fillId="7" borderId="74" xfId="0" applyFont="1" applyFill="1" applyBorder="1" applyAlignment="1" applyProtection="1">
      <alignment horizontal="left" vertical="top" wrapText="1"/>
      <protection locked="0"/>
    </xf>
    <xf numFmtId="44" fontId="3" fillId="7" borderId="81" xfId="3" applyFont="1" applyFill="1" applyBorder="1" applyAlignment="1" applyProtection="1">
      <alignment horizontal="left" vertical="top" wrapText="1"/>
      <protection locked="0"/>
    </xf>
    <xf numFmtId="0" fontId="3" fillId="7" borderId="78" xfId="0" applyFont="1" applyFill="1" applyBorder="1" applyAlignment="1" applyProtection="1">
      <alignment horizontal="left" vertical="top" wrapText="1"/>
      <protection locked="0"/>
    </xf>
    <xf numFmtId="0" fontId="3" fillId="7" borderId="27" xfId="0" applyFont="1" applyFill="1" applyBorder="1" applyAlignment="1" applyProtection="1">
      <alignment horizontal="left" vertical="top" wrapText="1"/>
      <protection locked="0"/>
    </xf>
    <xf numFmtId="0" fontId="9" fillId="4" borderId="66" xfId="0" applyFont="1" applyFill="1" applyBorder="1" applyProtection="1">
      <protection locked="0"/>
    </xf>
    <xf numFmtId="0" fontId="9" fillId="4" borderId="67" xfId="0" applyFont="1" applyFill="1" applyBorder="1" applyProtection="1">
      <protection locked="0"/>
    </xf>
    <xf numFmtId="0" fontId="9" fillId="4" borderId="68" xfId="0" applyFont="1" applyFill="1" applyBorder="1" applyProtection="1">
      <protection locked="0"/>
    </xf>
    <xf numFmtId="0" fontId="12" fillId="4" borderId="72" xfId="0" applyFont="1" applyFill="1" applyBorder="1" applyAlignment="1" applyProtection="1">
      <alignment vertical="center"/>
      <protection locked="0"/>
    </xf>
    <xf numFmtId="0" fontId="9" fillId="4" borderId="0" xfId="0" applyFont="1" applyFill="1" applyProtection="1">
      <protection locked="0"/>
    </xf>
    <xf numFmtId="0" fontId="9" fillId="4" borderId="55" xfId="0" applyFont="1" applyFill="1" applyBorder="1" applyProtection="1">
      <protection locked="0"/>
    </xf>
    <xf numFmtId="0" fontId="23" fillId="4" borderId="72" xfId="0" applyFont="1" applyFill="1" applyBorder="1" applyProtection="1">
      <protection locked="0"/>
    </xf>
    <xf numFmtId="0" fontId="23" fillId="4" borderId="72" xfId="0" applyFont="1" applyFill="1" applyBorder="1" applyAlignment="1" applyProtection="1">
      <alignment vertical="center"/>
      <protection locked="0"/>
    </xf>
    <xf numFmtId="0" fontId="3" fillId="4" borderId="0" xfId="0" applyFont="1" applyFill="1" applyAlignment="1" applyProtection="1">
      <alignment vertical="center" wrapText="1"/>
      <protection locked="0"/>
    </xf>
    <xf numFmtId="0" fontId="3" fillId="4" borderId="55" xfId="0" applyFont="1" applyFill="1" applyBorder="1" applyAlignment="1" applyProtection="1">
      <alignment vertical="center" wrapText="1"/>
      <protection locked="0"/>
    </xf>
    <xf numFmtId="0" fontId="9" fillId="4" borderId="0" xfId="0" applyFont="1" applyFill="1" applyAlignment="1" applyProtection="1">
      <alignment vertical="center"/>
      <protection locked="0"/>
    </xf>
    <xf numFmtId="0" fontId="9" fillId="4" borderId="55" xfId="0" applyFont="1" applyFill="1" applyBorder="1" applyAlignment="1" applyProtection="1">
      <alignment vertical="center"/>
      <protection locked="0"/>
    </xf>
    <xf numFmtId="0" fontId="9" fillId="4" borderId="0" xfId="0" applyFont="1" applyFill="1" applyAlignment="1" applyProtection="1">
      <alignment horizontal="center" vertical="center"/>
      <protection locked="0"/>
    </xf>
    <xf numFmtId="0" fontId="9" fillId="4" borderId="55" xfId="0" applyFont="1" applyFill="1" applyBorder="1" applyAlignment="1" applyProtection="1">
      <alignment horizontal="left" vertical="center"/>
      <protection locked="0"/>
    </xf>
    <xf numFmtId="0" fontId="17" fillId="4" borderId="0" xfId="0" applyFont="1" applyFill="1" applyAlignment="1" applyProtection="1">
      <alignment horizontal="left" vertical="center"/>
      <protection locked="0"/>
    </xf>
    <xf numFmtId="0" fontId="17" fillId="4" borderId="55" xfId="0" applyFont="1" applyFill="1" applyBorder="1" applyAlignment="1" applyProtection="1">
      <alignment horizontal="left"/>
      <protection locked="0"/>
    </xf>
    <xf numFmtId="0" fontId="9" fillId="4" borderId="72" xfId="0" applyFont="1" applyFill="1" applyBorder="1" applyProtection="1">
      <protection locked="0"/>
    </xf>
    <xf numFmtId="0" fontId="9" fillId="4" borderId="50" xfId="0" applyFont="1" applyFill="1" applyBorder="1" applyProtection="1">
      <protection locked="0"/>
    </xf>
    <xf numFmtId="0" fontId="9" fillId="4" borderId="51" xfId="0" applyFont="1" applyFill="1" applyBorder="1" applyProtection="1">
      <protection locked="0"/>
    </xf>
    <xf numFmtId="0" fontId="9" fillId="4" borderId="52" xfId="0" applyFont="1" applyFill="1" applyBorder="1" applyProtection="1">
      <protection locked="0"/>
    </xf>
    <xf numFmtId="0" fontId="59" fillId="0" borderId="2" xfId="0" applyFont="1" applyBorder="1" applyAlignment="1" applyProtection="1">
      <alignment vertical="center"/>
      <protection locked="0"/>
    </xf>
    <xf numFmtId="0" fontId="58" fillId="0" borderId="2" xfId="0" applyFont="1" applyBorder="1" applyAlignment="1" applyProtection="1">
      <alignment wrapText="1"/>
      <protection locked="0"/>
    </xf>
    <xf numFmtId="0" fontId="20" fillId="0" borderId="0" xfId="0" applyFont="1" applyAlignment="1" applyProtection="1">
      <alignment vertical="top" wrapText="1"/>
      <protection locked="0"/>
    </xf>
    <xf numFmtId="0" fontId="56" fillId="0" borderId="0" xfId="0" applyFont="1" applyFill="1"/>
    <xf numFmtId="0" fontId="4" fillId="3" borderId="53" xfId="0" applyFont="1" applyFill="1" applyBorder="1" applyAlignment="1" applyProtection="1">
      <alignment horizontal="center" vertical="center" wrapText="1"/>
      <protection locked="0"/>
    </xf>
    <xf numFmtId="0" fontId="4" fillId="3" borderId="25" xfId="0" applyFont="1" applyFill="1" applyBorder="1" applyAlignment="1" applyProtection="1">
      <alignment horizontal="center" vertical="center" wrapText="1"/>
      <protection locked="0"/>
    </xf>
    <xf numFmtId="0" fontId="3" fillId="3" borderId="11" xfId="0" applyFont="1" applyFill="1" applyBorder="1" applyAlignment="1" applyProtection="1">
      <alignment horizontal="center" vertical="center" wrapText="1"/>
      <protection locked="0"/>
    </xf>
    <xf numFmtId="0" fontId="4" fillId="3" borderId="54" xfId="0"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0" fontId="4" fillId="3" borderId="24" xfId="0" applyFont="1" applyFill="1" applyBorder="1" applyAlignment="1" applyProtection="1">
      <alignment horizontal="center" vertical="center" wrapText="1"/>
      <protection locked="0"/>
    </xf>
    <xf numFmtId="0" fontId="3" fillId="3" borderId="98" xfId="0" applyFont="1" applyFill="1" applyBorder="1" applyAlignment="1">
      <alignment horizontal="center" vertical="center" wrapText="1"/>
    </xf>
    <xf numFmtId="0" fontId="13" fillId="3" borderId="74" xfId="0" applyFont="1" applyFill="1" applyBorder="1" applyAlignment="1" applyProtection="1">
      <alignment vertical="center" wrapText="1"/>
      <protection locked="0"/>
    </xf>
    <xf numFmtId="0" fontId="13" fillId="3" borderId="24" xfId="0" applyFont="1" applyFill="1" applyBorder="1" applyAlignment="1" applyProtection="1">
      <alignment vertical="center" wrapText="1"/>
      <protection locked="0"/>
    </xf>
    <xf numFmtId="0" fontId="9" fillId="0" borderId="0" xfId="0" applyFont="1" applyFill="1" applyAlignment="1" applyProtection="1">
      <alignment horizontal="left" vertical="top" wrapText="1"/>
      <protection locked="0"/>
    </xf>
    <xf numFmtId="0" fontId="20" fillId="0" borderId="0" xfId="0" applyFont="1" applyFill="1" applyAlignment="1" applyProtection="1">
      <alignment vertical="top" wrapText="1"/>
      <protection locked="0"/>
    </xf>
    <xf numFmtId="0" fontId="9" fillId="0" borderId="0" xfId="0" applyFont="1" applyFill="1" applyAlignment="1" applyProtection="1">
      <alignment vertical="center" wrapText="1"/>
      <protection locked="0"/>
    </xf>
    <xf numFmtId="0" fontId="9" fillId="0" borderId="0" xfId="0" applyFont="1" applyFill="1" applyProtection="1">
      <protection locked="0"/>
    </xf>
    <xf numFmtId="0" fontId="58" fillId="0" borderId="6" xfId="0" applyFont="1" applyFill="1" applyBorder="1" applyProtection="1">
      <protection locked="0"/>
    </xf>
    <xf numFmtId="0" fontId="60" fillId="0" borderId="41" xfId="0" applyFont="1" applyFill="1" applyBorder="1" applyProtection="1">
      <protection locked="0"/>
    </xf>
    <xf numFmtId="0" fontId="58" fillId="0" borderId="2" xfId="0" applyFont="1" applyFill="1" applyBorder="1" applyProtection="1">
      <protection locked="0"/>
    </xf>
    <xf numFmtId="0" fontId="62" fillId="0" borderId="0" xfId="0" applyFont="1" applyFill="1"/>
    <xf numFmtId="0" fontId="0" fillId="0" borderId="0" xfId="0" applyFill="1"/>
    <xf numFmtId="0" fontId="23" fillId="0" borderId="57" xfId="0" applyFont="1" applyFill="1" applyBorder="1" applyAlignment="1">
      <alignment horizontal="left" vertical="top" wrapText="1"/>
    </xf>
    <xf numFmtId="0" fontId="9" fillId="0" borderId="6" xfId="0" applyFont="1" applyFill="1" applyBorder="1" applyProtection="1">
      <protection locked="0"/>
    </xf>
    <xf numFmtId="0" fontId="63" fillId="0" borderId="2" xfId="0" applyFont="1" applyFill="1" applyBorder="1" applyProtection="1">
      <protection locked="0"/>
    </xf>
    <xf numFmtId="0" fontId="8" fillId="0" borderId="16" xfId="0" applyFont="1" applyFill="1" applyBorder="1" applyProtection="1">
      <protection locked="0"/>
    </xf>
    <xf numFmtId="0" fontId="8" fillId="0" borderId="17" xfId="0" applyFont="1" applyFill="1" applyBorder="1" applyProtection="1">
      <protection locked="0"/>
    </xf>
    <xf numFmtId="0" fontId="8" fillId="0" borderId="29" xfId="0" applyFont="1" applyFill="1" applyBorder="1" applyProtection="1">
      <protection locked="0"/>
    </xf>
    <xf numFmtId="0" fontId="8" fillId="0" borderId="20" xfId="0" applyFont="1" applyFill="1" applyBorder="1" applyProtection="1">
      <protection locked="0"/>
    </xf>
    <xf numFmtId="0" fontId="9" fillId="0" borderId="85" xfId="0" applyFont="1" applyFill="1" applyBorder="1" applyProtection="1">
      <protection locked="0"/>
    </xf>
    <xf numFmtId="0" fontId="9" fillId="0" borderId="86" xfId="0" applyFont="1" applyFill="1" applyBorder="1" applyProtection="1">
      <protection locked="0"/>
    </xf>
    <xf numFmtId="0" fontId="9" fillId="0" borderId="87" xfId="0" applyFont="1" applyFill="1" applyBorder="1" applyProtection="1">
      <protection locked="0"/>
    </xf>
    <xf numFmtId="0" fontId="14" fillId="0" borderId="88" xfId="0" applyFont="1" applyFill="1" applyBorder="1" applyProtection="1">
      <protection locked="0"/>
    </xf>
    <xf numFmtId="0" fontId="9" fillId="0" borderId="2" xfId="0" applyFont="1" applyFill="1" applyBorder="1" applyProtection="1">
      <protection locked="0"/>
    </xf>
    <xf numFmtId="0" fontId="9" fillId="0" borderId="89" xfId="0" applyFont="1" applyFill="1" applyBorder="1" applyProtection="1">
      <protection locked="0"/>
    </xf>
    <xf numFmtId="0" fontId="23" fillId="0" borderId="88" xfId="0" applyFont="1" applyFill="1" applyBorder="1" applyProtection="1">
      <protection locked="0"/>
    </xf>
    <xf numFmtId="0" fontId="23" fillId="0" borderId="2" xfId="0" applyFont="1" applyFill="1" applyBorder="1" applyProtection="1">
      <protection locked="0"/>
    </xf>
    <xf numFmtId="0" fontId="23" fillId="0" borderId="3" xfId="0" applyFont="1" applyFill="1" applyBorder="1" applyProtection="1">
      <protection locked="0"/>
    </xf>
    <xf numFmtId="0" fontId="23" fillId="0" borderId="90" xfId="0" applyFont="1" applyFill="1" applyBorder="1" applyProtection="1">
      <protection locked="0"/>
    </xf>
    <xf numFmtId="0" fontId="24" fillId="0" borderId="41" xfId="0" applyFont="1" applyFill="1" applyBorder="1" applyAlignment="1" applyProtection="1">
      <alignment wrapText="1"/>
      <protection locked="0"/>
    </xf>
    <xf numFmtId="0" fontId="35" fillId="0" borderId="91" xfId="0" applyFont="1" applyFill="1" applyBorder="1" applyProtection="1">
      <protection locked="0"/>
    </xf>
    <xf numFmtId="0" fontId="23" fillId="0" borderId="89" xfId="0" applyFont="1" applyFill="1" applyBorder="1" applyProtection="1">
      <protection locked="0"/>
    </xf>
    <xf numFmtId="0" fontId="23" fillId="0" borderId="92" xfId="0" applyFont="1" applyFill="1" applyBorder="1" applyProtection="1">
      <protection locked="0"/>
    </xf>
    <xf numFmtId="0" fontId="23" fillId="0" borderId="55" xfId="0" applyFont="1" applyFill="1" applyBorder="1" applyProtection="1">
      <protection locked="0"/>
    </xf>
    <xf numFmtId="0" fontId="61" fillId="0" borderId="2" xfId="0" applyFont="1" applyFill="1" applyBorder="1" applyProtection="1">
      <protection locked="0"/>
    </xf>
    <xf numFmtId="0" fontId="9" fillId="0" borderId="55" xfId="0" applyFont="1" applyFill="1" applyBorder="1" applyProtection="1">
      <protection locked="0"/>
    </xf>
    <xf numFmtId="0" fontId="23" fillId="0" borderId="95" xfId="0" applyFont="1" applyFill="1" applyBorder="1" applyProtection="1">
      <protection locked="0"/>
    </xf>
    <xf numFmtId="0" fontId="23" fillId="0" borderId="5" xfId="0" applyFont="1" applyFill="1" applyBorder="1" applyProtection="1">
      <protection locked="0"/>
    </xf>
    <xf numFmtId="0" fontId="23" fillId="0" borderId="72" xfId="0" applyFont="1" applyFill="1" applyBorder="1" applyProtection="1">
      <protection locked="0"/>
    </xf>
    <xf numFmtId="0" fontId="23" fillId="0" borderId="0" xfId="0" applyFont="1" applyFill="1" applyProtection="1">
      <protection locked="0"/>
    </xf>
    <xf numFmtId="0" fontId="23" fillId="0" borderId="51" xfId="0" applyFont="1" applyFill="1" applyBorder="1" applyAlignment="1" applyProtection="1">
      <alignment horizontal="center"/>
      <protection locked="0"/>
    </xf>
    <xf numFmtId="0" fontId="9" fillId="0" borderId="52" xfId="0" applyFont="1" applyFill="1" applyBorder="1" applyProtection="1">
      <protection locked="0"/>
    </xf>
    <xf numFmtId="0" fontId="9" fillId="0" borderId="88" xfId="0" applyFont="1" applyFill="1" applyBorder="1" applyProtection="1">
      <protection locked="0"/>
    </xf>
    <xf numFmtId="0" fontId="9" fillId="0" borderId="93" xfId="0" applyFont="1" applyFill="1" applyBorder="1" applyProtection="1">
      <protection locked="0"/>
    </xf>
    <xf numFmtId="0" fontId="9" fillId="0" borderId="72" xfId="0" applyFont="1" applyFill="1" applyBorder="1" applyProtection="1">
      <protection locked="0"/>
    </xf>
    <xf numFmtId="0" fontId="9" fillId="0" borderId="90" xfId="0" applyFont="1" applyFill="1" applyBorder="1" applyProtection="1">
      <protection locked="0"/>
    </xf>
    <xf numFmtId="0" fontId="9" fillId="0" borderId="50" xfId="0" applyFont="1" applyFill="1" applyBorder="1" applyProtection="1">
      <protection locked="0"/>
    </xf>
    <xf numFmtId="0" fontId="9" fillId="0" borderId="51" xfId="0" applyFont="1" applyFill="1" applyBorder="1" applyProtection="1">
      <protection locked="0"/>
    </xf>
    <xf numFmtId="0" fontId="9" fillId="0" borderId="94" xfId="0" applyFont="1" applyFill="1" applyBorder="1" applyProtection="1">
      <protection locked="0"/>
    </xf>
    <xf numFmtId="0" fontId="35" fillId="0" borderId="88" xfId="0" applyFont="1" applyFill="1" applyBorder="1" applyProtection="1">
      <protection locked="0"/>
    </xf>
    <xf numFmtId="0" fontId="27" fillId="0" borderId="0" xfId="0" applyFont="1" applyFill="1" applyAlignment="1" applyProtection="1">
      <alignment horizontal="left" vertical="center"/>
      <protection locked="0"/>
    </xf>
    <xf numFmtId="0" fontId="27" fillId="0" borderId="0" xfId="0" applyFont="1" applyFill="1" applyAlignment="1" applyProtection="1">
      <alignment horizontal="right" vertical="center" wrapText="1"/>
      <protection locked="0"/>
    </xf>
    <xf numFmtId="171" fontId="65" fillId="0" borderId="0" xfId="0" applyNumberFormat="1" applyFont="1" applyFill="1" applyProtection="1">
      <protection locked="0"/>
    </xf>
    <xf numFmtId="0" fontId="27" fillId="0" borderId="0" xfId="0" applyFont="1" applyFill="1" applyAlignment="1" applyProtection="1">
      <alignment horizontal="center" vertical="center" wrapText="1"/>
      <protection locked="0"/>
    </xf>
    <xf numFmtId="0" fontId="8" fillId="0" borderId="0" xfId="0" applyFont="1" applyFill="1" applyAlignment="1" applyProtection="1">
      <alignment vertical="center"/>
      <protection locked="0"/>
    </xf>
    <xf numFmtId="10" fontId="3" fillId="4" borderId="24" xfId="0" applyNumberFormat="1" applyFont="1" applyFill="1" applyBorder="1" applyAlignment="1">
      <alignment horizontal="center" vertical="center"/>
    </xf>
    <xf numFmtId="10" fontId="3" fillId="4" borderId="54" xfId="0" applyNumberFormat="1" applyFont="1" applyFill="1" applyBorder="1" applyAlignment="1">
      <alignment horizontal="center" vertical="center"/>
    </xf>
    <xf numFmtId="167" fontId="13" fillId="4" borderId="1" xfId="3" applyNumberFormat="1" applyFont="1" applyFill="1" applyBorder="1" applyAlignment="1" applyProtection="1">
      <alignment horizontal="center" vertical="center" wrapText="1"/>
      <protection locked="0"/>
    </xf>
    <xf numFmtId="0" fontId="64" fillId="0" borderId="3" xfId="0" applyFont="1" applyFill="1" applyBorder="1" applyAlignment="1" applyProtection="1">
      <alignment horizontal="left" vertical="top" wrapText="1"/>
      <protection locked="0"/>
    </xf>
    <xf numFmtId="0" fontId="64" fillId="0" borderId="41" xfId="0" applyFont="1" applyFill="1" applyBorder="1" applyAlignment="1" applyProtection="1">
      <alignment horizontal="left" vertical="top" wrapText="1"/>
      <protection locked="0"/>
    </xf>
    <xf numFmtId="0" fontId="18" fillId="2" borderId="65" xfId="0" applyFont="1" applyFill="1" applyBorder="1" applyAlignment="1" applyProtection="1">
      <alignment horizontal="center" vertical="center" wrapText="1"/>
      <protection locked="0"/>
    </xf>
    <xf numFmtId="0" fontId="18" fillId="2" borderId="9" xfId="0" applyFont="1" applyFill="1" applyBorder="1" applyAlignment="1" applyProtection="1">
      <alignment horizontal="center" vertical="center" wrapText="1"/>
      <protection locked="0"/>
    </xf>
    <xf numFmtId="0" fontId="18" fillId="2" borderId="10" xfId="0" applyFont="1" applyFill="1" applyBorder="1" applyAlignment="1" applyProtection="1">
      <alignment horizontal="center" vertical="center" wrapText="1"/>
      <protection locked="0"/>
    </xf>
    <xf numFmtId="0" fontId="8" fillId="0" borderId="0" xfId="0" applyFont="1" applyAlignment="1" applyProtection="1">
      <alignment horizontal="left" vertical="center" wrapText="1"/>
      <protection locked="0"/>
    </xf>
    <xf numFmtId="0" fontId="38" fillId="9" borderId="47" xfId="0" applyFont="1" applyFill="1" applyBorder="1" applyAlignment="1" applyProtection="1">
      <alignment horizontal="center" vertical="center" wrapText="1"/>
      <protection locked="0"/>
    </xf>
    <xf numFmtId="0" fontId="38" fillId="9" borderId="49" xfId="0" applyFont="1" applyFill="1" applyBorder="1" applyAlignment="1" applyProtection="1">
      <alignment horizontal="center" vertical="center" wrapText="1"/>
      <protection locked="0"/>
    </xf>
    <xf numFmtId="0" fontId="18" fillId="7" borderId="47" xfId="0" applyFont="1" applyFill="1" applyBorder="1" applyAlignment="1" applyProtection="1">
      <alignment horizontal="right" vertical="center" wrapText="1"/>
      <protection locked="0"/>
    </xf>
    <xf numFmtId="0" fontId="18" fillId="7" borderId="49" xfId="0" applyFont="1" applyFill="1" applyBorder="1" applyAlignment="1" applyProtection="1">
      <alignment horizontal="right" vertical="center" wrapText="1"/>
      <protection locked="0"/>
    </xf>
    <xf numFmtId="14" fontId="21" fillId="6" borderId="1" xfId="0" applyNumberFormat="1" applyFont="1" applyFill="1" applyBorder="1" applyAlignment="1" applyProtection="1">
      <alignment horizontal="center" vertical="center" wrapText="1"/>
      <protection locked="0"/>
    </xf>
    <xf numFmtId="14" fontId="21" fillId="6" borderId="24" xfId="0" applyNumberFormat="1" applyFont="1" applyFill="1" applyBorder="1" applyAlignment="1" applyProtection="1">
      <alignment horizontal="center" vertical="center" wrapText="1"/>
      <protection locked="0"/>
    </xf>
    <xf numFmtId="0" fontId="39" fillId="6" borderId="47" xfId="0" applyFont="1" applyFill="1" applyBorder="1" applyAlignment="1" applyProtection="1">
      <alignment horizontal="center" vertical="center" wrapText="1"/>
      <protection locked="0"/>
    </xf>
    <xf numFmtId="0" fontId="39" fillId="6" borderId="49" xfId="0" applyFont="1" applyFill="1" applyBorder="1" applyAlignment="1" applyProtection="1">
      <alignment horizontal="center" vertical="center" wrapText="1"/>
      <protection locked="0"/>
    </xf>
    <xf numFmtId="0" fontId="3" fillId="7" borderId="22" xfId="0" applyFont="1" applyFill="1" applyBorder="1" applyAlignment="1" applyProtection="1">
      <alignment horizontal="center" vertical="center" wrapText="1"/>
      <protection locked="0"/>
    </xf>
    <xf numFmtId="0" fontId="3" fillId="7" borderId="23" xfId="0" applyFont="1" applyFill="1" applyBorder="1" applyAlignment="1" applyProtection="1">
      <alignment horizontal="center" vertical="center" wrapText="1"/>
      <protection locked="0"/>
    </xf>
    <xf numFmtId="0" fontId="17" fillId="4" borderId="0" xfId="0" applyFont="1" applyFill="1" applyAlignment="1" applyProtection="1">
      <alignment horizontal="left" vertical="center" wrapText="1"/>
      <protection locked="0"/>
    </xf>
    <xf numFmtId="0" fontId="17" fillId="4" borderId="55" xfId="0" applyFont="1" applyFill="1" applyBorder="1" applyAlignment="1" applyProtection="1">
      <alignment horizontal="left" vertical="center" wrapText="1"/>
      <protection locked="0"/>
    </xf>
    <xf numFmtId="0" fontId="16" fillId="4" borderId="0" xfId="0" applyFont="1" applyFill="1" applyAlignment="1" applyProtection="1">
      <alignment horizontal="left" vertical="center" wrapText="1"/>
      <protection locked="0"/>
    </xf>
    <xf numFmtId="0" fontId="16" fillId="4" borderId="55" xfId="0" applyFont="1" applyFill="1" applyBorder="1" applyAlignment="1" applyProtection="1">
      <alignment horizontal="left" vertical="center" wrapText="1"/>
      <protection locked="0"/>
    </xf>
    <xf numFmtId="0" fontId="58" fillId="0" borderId="72" xfId="0" applyFont="1" applyFill="1" applyBorder="1" applyAlignment="1" applyProtection="1">
      <alignment horizontal="center" vertical="center" wrapText="1"/>
      <protection locked="0"/>
    </xf>
    <xf numFmtId="0" fontId="58" fillId="0" borderId="0" xfId="0" applyFont="1" applyFill="1" applyAlignment="1" applyProtection="1">
      <alignment horizontal="center" vertical="center" wrapText="1"/>
      <protection locked="0"/>
    </xf>
    <xf numFmtId="0" fontId="8" fillId="0" borderId="51" xfId="0" applyFont="1" applyFill="1" applyBorder="1" applyAlignment="1" applyProtection="1">
      <alignment horizontal="left" vertical="top" wrapText="1"/>
      <protection locked="0"/>
    </xf>
    <xf numFmtId="0" fontId="3" fillId="11" borderId="69" xfId="0" applyFont="1" applyFill="1" applyBorder="1" applyAlignment="1" applyProtection="1">
      <alignment horizontal="center" vertical="center"/>
      <protection locked="0"/>
    </xf>
    <xf numFmtId="0" fontId="3" fillId="11" borderId="70" xfId="0" applyFont="1" applyFill="1" applyBorder="1" applyAlignment="1" applyProtection="1">
      <alignment horizontal="center" vertical="center"/>
      <protection locked="0"/>
    </xf>
    <xf numFmtId="0" fontId="3" fillId="11" borderId="71" xfId="0" applyFont="1" applyFill="1" applyBorder="1" applyAlignment="1" applyProtection="1">
      <alignment horizontal="center" vertical="center"/>
      <protection locked="0"/>
    </xf>
    <xf numFmtId="171" fontId="51" fillId="7" borderId="13" xfId="0" applyNumberFormat="1" applyFont="1" applyFill="1" applyBorder="1" applyAlignment="1" applyProtection="1">
      <alignment horizontal="center" vertical="center" wrapText="1"/>
      <protection locked="0"/>
    </xf>
    <xf numFmtId="171" fontId="51" fillId="7" borderId="15" xfId="0" applyNumberFormat="1" applyFont="1" applyFill="1" applyBorder="1" applyAlignment="1" applyProtection="1">
      <alignment horizontal="center" vertical="center" wrapText="1"/>
      <protection locked="0"/>
    </xf>
    <xf numFmtId="171" fontId="51" fillId="7" borderId="37" xfId="0" applyNumberFormat="1" applyFont="1" applyFill="1" applyBorder="1" applyAlignment="1" applyProtection="1">
      <alignment horizontal="center" vertical="center" wrapText="1"/>
      <protection locked="0"/>
    </xf>
    <xf numFmtId="0" fontId="21" fillId="0" borderId="22" xfId="0" applyFont="1" applyBorder="1" applyAlignment="1" applyProtection="1">
      <alignment horizontal="center" vertical="center"/>
      <protection locked="0"/>
    </xf>
    <xf numFmtId="0" fontId="21" fillId="0" borderId="23" xfId="0" applyFont="1" applyBorder="1" applyAlignment="1" applyProtection="1">
      <alignment horizontal="center" vertical="center"/>
      <protection locked="0"/>
    </xf>
    <xf numFmtId="0" fontId="21" fillId="0" borderId="1" xfId="0" applyFont="1" applyBorder="1" applyAlignment="1" applyProtection="1">
      <alignment horizontal="center" vertical="center"/>
      <protection locked="0"/>
    </xf>
    <xf numFmtId="0" fontId="21" fillId="0" borderId="24" xfId="0" applyFont="1" applyBorder="1" applyAlignment="1" applyProtection="1">
      <alignment horizontal="center" vertical="center"/>
      <protection locked="0"/>
    </xf>
    <xf numFmtId="0" fontId="42" fillId="0" borderId="47" xfId="0" applyFont="1" applyBorder="1" applyAlignment="1" applyProtection="1">
      <alignment horizontal="center" vertical="center" wrapText="1"/>
      <protection locked="0"/>
    </xf>
    <xf numFmtId="0" fontId="42" fillId="0" borderId="48" xfId="0" applyFont="1" applyBorder="1" applyAlignment="1" applyProtection="1">
      <alignment horizontal="center" vertical="center" wrapText="1"/>
      <protection locked="0"/>
    </xf>
    <xf numFmtId="0" fontId="42" fillId="0" borderId="49" xfId="0" applyFont="1" applyBorder="1" applyAlignment="1" applyProtection="1">
      <alignment horizontal="center" vertical="center" wrapText="1"/>
      <protection locked="0"/>
    </xf>
    <xf numFmtId="0" fontId="27" fillId="2" borderId="63" xfId="0" applyFont="1" applyFill="1" applyBorder="1" applyAlignment="1" applyProtection="1">
      <alignment horizontal="right" vertical="center" wrapText="1"/>
      <protection locked="0"/>
    </xf>
    <xf numFmtId="0" fontId="27" fillId="2" borderId="7" xfId="0" applyFont="1" applyFill="1" applyBorder="1" applyAlignment="1" applyProtection="1">
      <alignment horizontal="right" vertical="center" wrapText="1"/>
      <protection locked="0"/>
    </xf>
    <xf numFmtId="0" fontId="18" fillId="2" borderId="64" xfId="0" applyFont="1" applyFill="1" applyBorder="1" applyAlignment="1" applyProtection="1">
      <alignment horizontal="center" vertical="center" wrapText="1"/>
      <protection locked="0"/>
    </xf>
    <xf numFmtId="0" fontId="18" fillId="2" borderId="0" xfId="0" applyFont="1" applyFill="1" applyAlignment="1" applyProtection="1">
      <alignment horizontal="center" vertical="center" wrapText="1"/>
      <protection locked="0"/>
    </xf>
    <xf numFmtId="0" fontId="18" fillId="2" borderId="42" xfId="0" applyFont="1" applyFill="1" applyBorder="1" applyAlignment="1" applyProtection="1">
      <alignment horizontal="center" vertical="center" wrapText="1"/>
      <protection locked="0"/>
    </xf>
    <xf numFmtId="0" fontId="23" fillId="0" borderId="91" xfId="0" applyFont="1" applyFill="1" applyBorder="1" applyAlignment="1" applyProtection="1">
      <alignment horizontal="left" vertical="top" wrapText="1"/>
      <protection locked="0"/>
    </xf>
    <xf numFmtId="0" fontId="23" fillId="0" borderId="41" xfId="0" applyFont="1" applyFill="1" applyBorder="1" applyAlignment="1" applyProtection="1">
      <alignment horizontal="left" vertical="top" wrapText="1"/>
      <protection locked="0"/>
    </xf>
    <xf numFmtId="0" fontId="23" fillId="0" borderId="90" xfId="0" applyFont="1" applyFill="1" applyBorder="1" applyAlignment="1" applyProtection="1">
      <alignment horizontal="left" vertical="top" wrapText="1"/>
      <protection locked="0"/>
    </xf>
    <xf numFmtId="0" fontId="58" fillId="0" borderId="0" xfId="0" applyFont="1" applyFill="1" applyAlignment="1" applyProtection="1">
      <alignment horizontal="center" wrapText="1"/>
      <protection locked="0"/>
    </xf>
    <xf numFmtId="0" fontId="23" fillId="0" borderId="50" xfId="0" applyFont="1" applyFill="1" applyBorder="1" applyAlignment="1" applyProtection="1">
      <alignment horizontal="center"/>
      <protection locked="0"/>
    </xf>
    <xf numFmtId="0" fontId="23" fillId="0" borderId="51" xfId="0" applyFont="1" applyFill="1" applyBorder="1" applyAlignment="1" applyProtection="1">
      <alignment horizontal="center"/>
      <protection locked="0"/>
    </xf>
    <xf numFmtId="0" fontId="13" fillId="3" borderId="44" xfId="0" applyFont="1" applyFill="1" applyBorder="1" applyAlignment="1" applyProtection="1">
      <alignment horizontal="center" vertical="center" wrapText="1"/>
      <protection locked="0"/>
    </xf>
    <xf numFmtId="0" fontId="13" fillId="3" borderId="48" xfId="0" applyFont="1" applyFill="1" applyBorder="1" applyAlignment="1" applyProtection="1">
      <alignment horizontal="center" vertical="center" wrapText="1"/>
      <protection locked="0"/>
    </xf>
    <xf numFmtId="0" fontId="13" fillId="3" borderId="46" xfId="0" applyFont="1" applyFill="1" applyBorder="1" applyAlignment="1" applyProtection="1">
      <alignment horizontal="center" vertical="center" wrapText="1"/>
      <protection locked="0"/>
    </xf>
    <xf numFmtId="0" fontId="13" fillId="3" borderId="66" xfId="0" applyFont="1" applyFill="1" applyBorder="1" applyAlignment="1" applyProtection="1">
      <alignment horizontal="center" vertical="center" wrapText="1"/>
      <protection locked="0"/>
    </xf>
    <xf numFmtId="0" fontId="13" fillId="3" borderId="67" xfId="0" applyFont="1" applyFill="1" applyBorder="1" applyAlignment="1" applyProtection="1">
      <alignment horizontal="center" vertical="center" wrapText="1"/>
      <protection locked="0"/>
    </xf>
    <xf numFmtId="0" fontId="13" fillId="3" borderId="68" xfId="0" applyFont="1" applyFill="1" applyBorder="1" applyAlignment="1" applyProtection="1">
      <alignment horizontal="center" vertical="center" wrapText="1"/>
      <protection locked="0"/>
    </xf>
    <xf numFmtId="0" fontId="3" fillId="11" borderId="69" xfId="0" applyFont="1" applyFill="1" applyBorder="1" applyAlignment="1" applyProtection="1">
      <alignment horizontal="center" vertical="center" wrapText="1"/>
      <protection locked="0"/>
    </xf>
    <xf numFmtId="0" fontId="3" fillId="11" borderId="71" xfId="0" applyFont="1" applyFill="1" applyBorder="1" applyAlignment="1" applyProtection="1">
      <alignment horizontal="center" vertical="center" wrapText="1"/>
      <protection locked="0"/>
    </xf>
    <xf numFmtId="0" fontId="3" fillId="11" borderId="67" xfId="0" applyFont="1" applyFill="1" applyBorder="1" applyAlignment="1" applyProtection="1">
      <alignment horizontal="center" vertical="center" wrapText="1"/>
      <protection locked="0"/>
    </xf>
    <xf numFmtId="0" fontId="3" fillId="11" borderId="51" xfId="0" applyFont="1" applyFill="1" applyBorder="1" applyAlignment="1" applyProtection="1">
      <alignment horizontal="center" vertical="center" wrapText="1"/>
      <protection locked="0"/>
    </xf>
    <xf numFmtId="0" fontId="3" fillId="11" borderId="66" xfId="0" applyFont="1" applyFill="1" applyBorder="1" applyAlignment="1" applyProtection="1">
      <alignment horizontal="center" vertical="center" wrapText="1"/>
      <protection locked="0"/>
    </xf>
    <xf numFmtId="0" fontId="3" fillId="11" borderId="50" xfId="0" applyFont="1" applyFill="1" applyBorder="1" applyAlignment="1" applyProtection="1">
      <alignment horizontal="center" vertical="center" wrapText="1"/>
      <protection locked="0"/>
    </xf>
    <xf numFmtId="0" fontId="10" fillId="7" borderId="50" xfId="0" applyFont="1" applyFill="1" applyBorder="1" applyAlignment="1">
      <alignment horizontal="right" vertical="center" wrapText="1"/>
    </xf>
    <xf numFmtId="0" fontId="10" fillId="7" borderId="51" xfId="0" applyFont="1" applyFill="1" applyBorder="1" applyAlignment="1">
      <alignment horizontal="right" vertical="center" wrapText="1"/>
    </xf>
    <xf numFmtId="0" fontId="10" fillId="7" borderId="52" xfId="0" applyFont="1" applyFill="1" applyBorder="1" applyAlignment="1">
      <alignment horizontal="right" vertical="center" wrapText="1"/>
    </xf>
    <xf numFmtId="0" fontId="30" fillId="2" borderId="58" xfId="0" applyFont="1" applyFill="1" applyBorder="1" applyAlignment="1" applyProtection="1">
      <alignment horizontal="center" vertical="center" wrapText="1"/>
      <protection locked="0"/>
    </xf>
    <xf numFmtId="0" fontId="30" fillId="2" borderId="59" xfId="0" applyFont="1" applyFill="1" applyBorder="1" applyAlignment="1" applyProtection="1">
      <alignment horizontal="center" vertical="center" wrapText="1"/>
      <protection locked="0"/>
    </xf>
    <xf numFmtId="0" fontId="30" fillId="2" borderId="60" xfId="0" applyFont="1" applyFill="1" applyBorder="1" applyAlignment="1" applyProtection="1">
      <alignment horizontal="center" vertical="center" wrapText="1"/>
      <protection locked="0"/>
    </xf>
    <xf numFmtId="0" fontId="32" fillId="0" borderId="0" xfId="0" applyFont="1" applyFill="1" applyAlignment="1" applyProtection="1">
      <alignment horizontal="center" vertical="center" wrapText="1"/>
      <protection locked="0"/>
    </xf>
  </cellXfs>
  <cellStyles count="17">
    <cellStyle name="Euro" xfId="1" xr:uid="{00000000-0005-0000-0000-000000000000}"/>
    <cellStyle name="Milliers" xfId="16" builtinId="3"/>
    <cellStyle name="Milliers 2" xfId="2" xr:uid="{00000000-0005-0000-0000-000002000000}"/>
    <cellStyle name="Milliers 2 2" xfId="5" xr:uid="{00000000-0005-0000-0000-000003000000}"/>
    <cellStyle name="Milliers 2 2 2" xfId="14" xr:uid="{6BA0E5D6-DCA4-4A6D-B744-83E9342BB236}"/>
    <cellStyle name="Milliers 2 3" xfId="11" xr:uid="{A2B1226B-7E9F-492C-8AA1-A6823340ABCE}"/>
    <cellStyle name="Milliers 3" xfId="4" xr:uid="{00000000-0005-0000-0000-000004000000}"/>
    <cellStyle name="Milliers 3 2" xfId="13" xr:uid="{208CB00F-7A48-409F-9184-7A76898657D3}"/>
    <cellStyle name="Milliers 4" xfId="10" xr:uid="{3F846B3A-DDE5-4FFE-BE21-D36B16217371}"/>
    <cellStyle name="Monétaire" xfId="3" builtinId="4"/>
    <cellStyle name="Monétaire 2" xfId="6" xr:uid="{00000000-0005-0000-0000-000006000000}"/>
    <cellStyle name="Monétaire 2 2" xfId="15" xr:uid="{B261853D-B25D-492B-AF85-A15670FEB00F}"/>
    <cellStyle name="Monétaire 2 3" xfId="9" xr:uid="{55056A59-CDE6-492C-BE81-1534B5C3E9E4}"/>
    <cellStyle name="Monétaire 3" xfId="12" xr:uid="{3AFAF976-6FC4-4BA4-8DC8-FADCB845EDFA}"/>
    <cellStyle name="Monétaire 4" xfId="8" xr:uid="{96FE59DF-6E41-4C72-B2C0-5DCC36F721C0}"/>
    <cellStyle name="Normal" xfId="0" builtinId="0"/>
    <cellStyle name="Normal 2" xfId="7" xr:uid="{00000000-0005-0000-0000-000008000000}"/>
  </cellStyles>
  <dxfs count="74">
    <dxf>
      <numFmt numFmtId="170" formatCode="0.0"/>
    </dxf>
    <dxf>
      <alignment horizontal="general" vertical="bottom" textRotation="0" wrapText="1" indent="0" justifyLastLine="0" shrinkToFit="0" readingOrder="0"/>
    </dxf>
    <dxf>
      <font>
        <b/>
        <i val="0"/>
        <color rgb="FFFF0000"/>
      </font>
      <fill>
        <patternFill>
          <fgColor theme="0" tint="-0.14996795556505021"/>
        </patternFill>
      </fill>
    </dxf>
    <dxf>
      <border diagonalUp="0" diagonalDown="0">
        <left style="thin">
          <color indexed="64"/>
        </left>
        <right style="medium">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medium">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medium">
          <color indexed="64"/>
        </left>
        <right style="medium">
          <color indexed="64"/>
        </right>
        <vertical/>
      </border>
    </dxf>
    <dxf>
      <numFmt numFmtId="19" formatCode="d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dxf>
    <dxf>
      <font>
        <b/>
        <i val="0"/>
        <strike val="0"/>
        <condense val="0"/>
        <extend val="0"/>
        <outline val="0"/>
        <shadow val="0"/>
        <u val="none"/>
        <vertAlign val="baseline"/>
        <sz val="12"/>
        <color theme="5" tint="0.79998168889431442"/>
        <name val="Arial"/>
        <family val="2"/>
        <scheme val="none"/>
      </font>
      <fill>
        <patternFill patternType="solid">
          <fgColor indexed="64"/>
          <bgColor theme="5" tint="0.79998168889431442"/>
        </patternFill>
      </fill>
      <alignment horizontal="center" vertical="center" textRotation="0" wrapText="1" indent="0" justifyLastLine="0" shrinkToFit="0" readingOrder="0"/>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medium">
          <color indexed="64"/>
        </left>
        <right style="medium">
          <color indexed="64"/>
        </right>
        <vertical/>
      </border>
    </dxf>
    <dxf>
      <numFmt numFmtId="19" formatCode="d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dxf>
    <dxf>
      <font>
        <b/>
        <i val="0"/>
        <strike val="0"/>
        <condense val="0"/>
        <extend val="0"/>
        <outline val="0"/>
        <shadow val="0"/>
        <u val="none"/>
        <vertAlign val="baseline"/>
        <sz val="12"/>
        <color theme="5" tint="0.79998168889431442"/>
        <name val="Arial"/>
        <family val="2"/>
        <scheme val="none"/>
      </font>
      <fill>
        <patternFill patternType="solid">
          <fgColor indexed="64"/>
          <bgColor theme="5" tint="0.79998168889431442"/>
        </patternFill>
      </fill>
      <alignment horizontal="center" vertical="center" textRotation="0" wrapText="1" indent="0" justifyLastLine="0" shrinkToFit="0" readingOrder="0"/>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medium">
          <color indexed="64"/>
        </left>
        <right style="medium">
          <color indexed="64"/>
        </right>
        <top style="thin">
          <color indexed="64"/>
        </top>
        <bottom style="thin">
          <color indexed="64"/>
        </bottom>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9" formatCode="d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2"/>
        <color theme="5" tint="0.79998168889431442"/>
        <name val="Arial"/>
        <family val="2"/>
        <scheme val="none"/>
      </font>
      <fill>
        <patternFill patternType="solid">
          <fgColor indexed="64"/>
          <bgColor theme="5" tint="0.79998168889431442"/>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4" formatCode="_-* #,##0.00\ &quot;€&quot;_-;\-* #,##0.00\ &quot;€&quot;_-;_-* &quot;-&quot;??\ &quot;€&quot;_-;_-@_-"/>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theme="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indexed="64"/>
        </left>
        <right style="medium">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9" formatCode="dd/mm/yyyy"/>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strike val="0"/>
        <condense val="0"/>
        <extend val="0"/>
        <outline val="0"/>
        <shadow val="0"/>
        <u val="none"/>
        <vertAlign val="baseline"/>
        <sz val="10"/>
        <color theme="1"/>
        <name val="Arial"/>
        <family val="2"/>
        <scheme val="none"/>
      </font>
      <numFmt numFmtId="19" formatCode="dd/mm/yyyy"/>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19" formatCode="dd/mm/yyyy"/>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9" formatCode="dd/mm/yyyy"/>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Style de tableau 1" pivot="0" count="0" xr9:uid="{A314BCA7-C72D-46B2-9DBB-5E171CD842B0}"/>
  </tableStyles>
  <colors>
    <mruColors>
      <color rgb="FFFF00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748392</xdr:colOff>
      <xdr:row>1</xdr:row>
      <xdr:rowOff>27214</xdr:rowOff>
    </xdr:from>
    <xdr:to>
      <xdr:col>1</xdr:col>
      <xdr:colOff>2062690</xdr:colOff>
      <xdr:row>2</xdr:row>
      <xdr:rowOff>435146</xdr:rowOff>
    </xdr:to>
    <xdr:pic>
      <xdr:nvPicPr>
        <xdr:cNvPr id="2" name="Image 1">
          <a:extLst>
            <a:ext uri="{FF2B5EF4-FFF2-40B4-BE49-F238E27FC236}">
              <a16:creationId xmlns:a16="http://schemas.microsoft.com/office/drawing/2014/main" id="{1AF5D3C9-E76E-498A-B487-9052270BC8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748392" y="204107"/>
          <a:ext cx="3777191" cy="9794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91440</xdr:colOff>
      <xdr:row>9</xdr:row>
      <xdr:rowOff>60961</xdr:rowOff>
    </xdr:from>
    <xdr:to>
      <xdr:col>7</xdr:col>
      <xdr:colOff>441960</xdr:colOff>
      <xdr:row>13</xdr:row>
      <xdr:rowOff>148173</xdr:rowOff>
    </xdr:to>
    <xdr:pic>
      <xdr:nvPicPr>
        <xdr:cNvPr id="4" name="Imag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4396740" y="1402081"/>
          <a:ext cx="3794760" cy="818732"/>
        </a:xfrm>
        <a:prstGeom prst="rect">
          <a:avLst/>
        </a:prstGeom>
      </xdr:spPr>
    </xdr:pic>
    <xdr:clientData/>
  </xdr:twoCellAnchor>
  <xdr:twoCellAnchor>
    <xdr:from>
      <xdr:col>7</xdr:col>
      <xdr:colOff>106680</xdr:colOff>
      <xdr:row>10</xdr:row>
      <xdr:rowOff>160022</xdr:rowOff>
    </xdr:from>
    <xdr:to>
      <xdr:col>8</xdr:col>
      <xdr:colOff>243840</xdr:colOff>
      <xdr:row>12</xdr:row>
      <xdr:rowOff>60962</xdr:rowOff>
    </xdr:to>
    <xdr:sp macro="" textlink="">
      <xdr:nvSpPr>
        <xdr:cNvPr id="5" name="Flèche droite 4">
          <a:extLst>
            <a:ext uri="{FF2B5EF4-FFF2-40B4-BE49-F238E27FC236}">
              <a16:creationId xmlns:a16="http://schemas.microsoft.com/office/drawing/2014/main" id="{00000000-0008-0000-0300-000005000000}"/>
            </a:ext>
          </a:extLst>
        </xdr:cNvPr>
        <xdr:cNvSpPr/>
      </xdr:nvSpPr>
      <xdr:spPr>
        <a:xfrm rot="9994280">
          <a:off x="7856220" y="1684022"/>
          <a:ext cx="1280160" cy="266700"/>
        </a:xfrm>
        <a:prstGeom prst="rightArrow">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lang="fr-FR" sz="1100"/>
        </a:p>
      </xdr:txBody>
    </xdr:sp>
    <xdr:clientData/>
  </xdr:twoCellAnchor>
</xdr:wsDr>
</file>

<file path=xl/persons/person.xml><?xml version="1.0" encoding="utf-8"?>
<personList xmlns="http://schemas.microsoft.com/office/spreadsheetml/2018/threadedcomments" xmlns:x="http://schemas.openxmlformats.org/spreadsheetml/2006/main">
  <person displayName="COIGNARD Gwenaël" id="{FC59401E-3330-4F03-AF4E-455B5C7F12AB}" userId="S::gcoignard@maregionsud.fr::fd59e306-84e7-4a59-bd81-c4df57d6bf1a"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2" xr:uid="{29B2AD90-6CB2-4156-B796-FA3BA90BBFF6}" name="Tableau252" displayName="Tableau252" ref="A20:Q35" totalsRowShown="0" headerRowDxfId="54">
  <tableColumns count="17">
    <tableColumn id="1" xr3:uid="{8B064422-8B29-42C7-A2AB-8E344BE8A33F}" name="Libellé du poste de dépenses (1) :" dataDxfId="53"/>
    <tableColumn id="2" xr3:uid="{961C99D2-091C-4DAA-B830-C190380311F5}" name="(Exemple) Etudes" dataDxfId="52"/>
    <tableColumn id="3" xr3:uid="{D4C8EE68-0C23-4D25-9D12-E63922E65CC8}" name="Colonne2" dataDxfId="51"/>
    <tableColumn id="4" xr3:uid="{292B0347-E70D-428A-A7FB-214A52292909}" name="Colonne3" dataDxfId="50"/>
    <tableColumn id="5" xr3:uid="{4120B33A-286F-418D-9011-E40D23029919}" name="Colonne4" dataDxfId="49"/>
    <tableColumn id="6" xr3:uid="{F0AB3D0A-BA21-4699-BEB3-1137555330E1}" name="Colonne5" dataDxfId="48">
      <calculatedColumnFormula>IF(OR(D21="",E21=""),"Date d'émission ou d'acquittement manquante",IF(OR(D21&lt;$D$5,D21&gt;$D$6),"Date de facturation inéligible, cette dépense sera écartée",IF(E21&gt;$D$6,"Acquittement hors date d'éligiblité, cette dépense sera écartée",IF(E21&lt;D21,"Justifier pourquoi l'acquittement est intervenu avant la facturation",""))))</calculatedColumnFormula>
    </tableColumn>
    <tableColumn id="7" xr3:uid="{50CA44D4-2F73-4ECF-A85D-EAA9CC305BA3}" name="Colonne6" dataDxfId="47"/>
    <tableColumn id="8" xr3:uid="{0EAF46D6-DF82-48A5-B519-F7ED031F780D}" name="Colonne7" dataDxfId="46" dataCellStyle="Monétaire"/>
    <tableColumn id="9" xr3:uid="{C940FCF8-97F3-4A05-9ED6-2BA9BDE3EA21}" name="Colonne8" dataDxfId="45" dataCellStyle="Monétaire"/>
    <tableColumn id="10" xr3:uid="{CF0CB5E9-670F-45C8-9ED0-72F0714BF7BD}" name="Colonne9" dataDxfId="44" dataCellStyle="Monétaire">
      <calculatedColumnFormula>ROUND(SUM(H21+I21),2)</calculatedColumnFormula>
    </tableColumn>
    <tableColumn id="11" xr3:uid="{E7A7C1F7-31F8-43EE-8077-69F365132073}" name="Colonne10" dataDxfId="43" dataCellStyle="Monétaire"/>
    <tableColumn id="12" xr3:uid="{D0BF52F2-E4CF-462A-A0BB-81BAB37D0F65}" name="Colonne11" dataDxfId="42" dataCellStyle="Monétaire">
      <calculatedColumnFormula>ROUND(J21-K21,2)</calculatedColumnFormula>
    </tableColumn>
    <tableColumn id="13" xr3:uid="{9096FFCC-BFD9-4B36-9962-C2BA83B92127}" name="Colonne12" dataDxfId="41"/>
    <tableColumn id="14" xr3:uid="{5E5CAFAB-F75C-4DA0-89E9-CC76C46EEC1E}" name="Colonne13" dataDxfId="40"/>
    <tableColumn id="15" xr3:uid="{4C2D052B-8DF0-4348-B651-97CA3C1CA656}" name="Colonne14" dataDxfId="39">
      <calculatedColumnFormula>IF(N21&lt;&gt;"",ROUND(K21-N21,2),"")</calculatedColumnFormula>
    </tableColumn>
    <tableColumn id="16" xr3:uid="{4CF5993E-F506-45FC-B396-41EB74BB9C69}" name="Colonne15" dataDxfId="38"/>
    <tableColumn id="17" xr3:uid="{359B3BA8-022E-4BBC-AE87-F84827FC54DC}" name="Colonne16" dataDxfId="37"/>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3" xr:uid="{7877F5E5-CC21-4F90-A390-5F1093AA4901}" name="Tableau253" displayName="Tableau253" ref="A39:Q52" totalsRowShown="0" headerRowDxfId="36">
  <tableColumns count="17">
    <tableColumn id="1" xr3:uid="{F0E19D34-9101-45E4-A870-98CD172F406A}" name="Libellé du poste de dépenses (1) :" dataDxfId="35"/>
    <tableColumn id="2" xr3:uid="{607AE39B-D4A8-4E76-BA3D-0311C181AC23}" name="(Exemple) Travaux" dataDxfId="34"/>
    <tableColumn id="3" xr3:uid="{D85E0B49-7C7A-4960-8F75-1514DD302A14}" name="Colonne1" dataDxfId="33"/>
    <tableColumn id="4" xr3:uid="{230541C0-72CC-4246-897B-B82D08F2E1D5}" name="Colonne2" dataDxfId="32"/>
    <tableColumn id="5" xr3:uid="{DFE6503E-4A25-473E-AF0F-F2C7279DEF2A}" name="Colonne3" dataDxfId="31"/>
    <tableColumn id="6" xr3:uid="{65311071-5CAD-4643-80CC-437D779588CE}" name="Colonne4" dataDxfId="30">
      <calculatedColumnFormula>IF(OR(D40="",E40=""),"Date d'émission ou d'acquittement manquante",IF(OR(D40&lt;$D$5,D40&gt;$D$6),"Date de facturation inéligible, cette dépense sera écartée",IF(E40&gt;$D$6,"Acquittement hors date d'éligiblité, cette dépense sera écartée",IF(E40&lt;D40,"Justifier pourquoi l'acquittement est intervenu avant la facturation",""))))</calculatedColumnFormula>
    </tableColumn>
    <tableColumn id="7" xr3:uid="{5E4935EE-2369-4B9F-80E8-093BA2FB9C4C}" name="Colonne5" dataDxfId="29"/>
    <tableColumn id="8" xr3:uid="{C4A2DEC9-461C-49D1-A233-27000F7F5984}" name="Colonne6" dataDxfId="28"/>
    <tableColumn id="9" xr3:uid="{75F7DD5B-28F2-47B3-AABD-BD17CFE1E1BB}" name="Colonne7" dataDxfId="27"/>
    <tableColumn id="10" xr3:uid="{07A4AFF9-FA9D-4FD8-B14D-1354E66EDCB4}" name="Colonne8" dataDxfId="26">
      <calculatedColumnFormula>ROUND(SUM(H40+I40),2)</calculatedColumnFormula>
    </tableColumn>
    <tableColumn id="11" xr3:uid="{2052953D-302A-40DF-8972-51577FF31A16}" name="Colonne9" dataDxfId="25" dataCellStyle="Monétaire"/>
    <tableColumn id="12" xr3:uid="{527170D8-9193-4C7F-BC16-1996FE73B5E9}" name="Colonne10" dataDxfId="24">
      <calculatedColumnFormula>ROUND(J40-K40,2)</calculatedColumnFormula>
    </tableColumn>
    <tableColumn id="13" xr3:uid="{38A4270D-2455-4FBF-8A90-A21DDA7FC389}" name="Colonne11" dataDxfId="23"/>
    <tableColumn id="14" xr3:uid="{6AC4F11E-52DF-43F7-9809-0387E02830CE}" name="Colonne12" dataDxfId="22"/>
    <tableColumn id="15" xr3:uid="{E0BFE011-A5B7-485A-B515-8220495822D7}" name="Colonne13" dataDxfId="21">
      <calculatedColumnFormula>IF(N40&lt;&gt;"",ROUND(K40-N40,2),"")</calculatedColumnFormula>
    </tableColumn>
    <tableColumn id="16" xr3:uid="{2E916A4F-AC5D-4150-A14F-7EBF40103B43}" name="Colonne14" dataDxfId="20"/>
    <tableColumn id="17" xr3:uid="{C0597F8B-488D-4466-BFF0-05306FCC5AC2}" name="Colonne15" dataDxfId="19"/>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4" xr:uid="{DAB8E217-FE91-4737-A461-B61B3033FFC2}" name="Tableau254" displayName="Tableau254" ref="A56:Q68" totalsRowShown="0" headerRowDxfId="18">
  <tableColumns count="17">
    <tableColumn id="1" xr3:uid="{BE55B3B8-E999-4E82-B5F7-5C4C473D317A}" name="Libellé du poste de dépenses (1) :" dataDxfId="17"/>
    <tableColumn id="2" xr3:uid="{275F7F7A-590E-42BA-994F-E30D669C0D93}" name="(Exemple) Poste de dépenses XXX"/>
    <tableColumn id="3" xr3:uid="{BCF798D7-D46B-45ED-9D13-9F9AD4CAD5E1}" name="Colonne2"/>
    <tableColumn id="4" xr3:uid="{DFE8CAB3-D2B8-42EB-A886-88F8868750F8}" name="Colonne3"/>
    <tableColumn id="5" xr3:uid="{556B04BD-97E8-4255-BA70-BF67E4264F62}" name="Colonne4"/>
    <tableColumn id="6" xr3:uid="{EC81EA23-06A1-4921-BF8B-5485DDCB7A9A}" name="Colonne5" dataDxfId="16">
      <calculatedColumnFormula>IF(OR(D57="",E57=""),"Date d'émission ou d'acquittement manquante",IF(OR(D57&lt;$D$5,D57&gt;$D$6),"Date de facturation inéligible, cette dépense sera écartée",IF(E57&gt;$D$6,"Acquittement hors date d'éligiblité, cette dépense sera écartée",IF(E57&lt;D57,"Justifier pourquoi l'acquittement est intervenu avant la facturation",""))))</calculatedColumnFormula>
    </tableColumn>
    <tableColumn id="7" xr3:uid="{003D7C20-A0C1-496E-93FC-05718FFA78B2}" name="Colonne6"/>
    <tableColumn id="8" xr3:uid="{F42E42F1-13C9-4ADF-9A72-93B35EBC9987}" name="Colonne7"/>
    <tableColumn id="9" xr3:uid="{41A0E3A7-50E4-4C43-995D-07DC328CB1AC}" name="Colonne8"/>
    <tableColumn id="10" xr3:uid="{908D1C02-992D-482B-BF32-DEB518B75E81}" name="Colonne9">
      <calculatedColumnFormula>ROUND(SUM(H57+I57),2)</calculatedColumnFormula>
    </tableColumn>
    <tableColumn id="11" xr3:uid="{02224325-B28A-459D-B418-4EC393A100DB}" name="Colonne10" dataDxfId="15" dataCellStyle="Monétaire"/>
    <tableColumn id="12" xr3:uid="{115730DC-0A11-4941-9FA5-E874B6DCA5F4}" name="Colonne11">
      <calculatedColumnFormula>ROUND(J57-K57,2)</calculatedColumnFormula>
    </tableColumn>
    <tableColumn id="13" xr3:uid="{AC938FA6-50E4-45FE-BD5A-399298A0ED5F}" name="Colonne12"/>
    <tableColumn id="14" xr3:uid="{2BAC46B8-7B9B-4789-8C01-6B81873FC6CE}" name="Colonne13" dataDxfId="14"/>
    <tableColumn id="15" xr3:uid="{59655C74-373C-4FAC-9229-8F0B44E37AA9}" name="Colonne14" dataDxfId="13">
      <calculatedColumnFormula>IF(N57&lt;&gt;"",ROUND(K57-N57,2),"")</calculatedColumnFormula>
    </tableColumn>
    <tableColumn id="16" xr3:uid="{AFD8EAE1-C675-405D-8866-76D00193315B}" name="Colonne15" dataDxfId="12"/>
    <tableColumn id="17" xr3:uid="{A637610B-CF87-4E1D-953F-572D4262A6FF}" name="Colonne16" dataDxfId="11"/>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5" xr:uid="{BCFB8B34-6249-4304-A8B7-138A39A4F05D}" name="Tableau255" displayName="Tableau255" ref="A72:Q78" totalsRowShown="0" headerRowDxfId="10">
  <tableColumns count="17">
    <tableColumn id="1" xr3:uid="{5EA52DE5-75AD-404D-A02F-D9721B32F00F}" name="Libellé du poste de dépenses (1) :" dataDxfId="9"/>
    <tableColumn id="2" xr3:uid="{C5719CA4-FF37-4F91-BE97-97A670668564}" name="(Exemple) Poste de dépenses XXX"/>
    <tableColumn id="3" xr3:uid="{922D2E60-D514-487A-8866-70F0E936E011}" name="Colonne2"/>
    <tableColumn id="4" xr3:uid="{788EA45B-8721-4608-AC11-F1D57B41634B}" name="Colonne3"/>
    <tableColumn id="5" xr3:uid="{3AC9400B-6F85-488E-AC15-BC87CB0DCEFC}" name="Colonne4"/>
    <tableColumn id="6" xr3:uid="{4C2FED0E-7FC2-4FB3-A405-79D38928E9D6}" name="Colonne5" dataDxfId="8">
      <calculatedColumnFormula>IF(OR(D73="",E73=""),"Date d'émission ou d'acquittement manquante",IF(OR(D73&lt;$D$5,D73&gt;$D$6),"Date de facturation inéligible, cette dépense sera écartée",IF(E73&gt;$D$6,"Acquittement hors date d'éligiblité, cette dépense sera écartée",IF(E73&lt;D73,"Justifier pourquoi l'acquittement est intervenu avant la facturation",""))))</calculatedColumnFormula>
    </tableColumn>
    <tableColumn id="7" xr3:uid="{641B47F5-D71E-4E9D-A071-4D52BDB14CF6}" name="Colonne6"/>
    <tableColumn id="8" xr3:uid="{2F88C0D1-3F3F-4F07-8D9C-80E92EA90518}" name="Colonne7"/>
    <tableColumn id="9" xr3:uid="{A00CC26C-3AB2-4F08-A47B-189B370D0216}" name="Colonne8"/>
    <tableColumn id="10" xr3:uid="{868A8C46-B8B8-47BA-9E0A-CEBDFA78F7DC}" name="Colonne9">
      <calculatedColumnFormula>ROUND(SUM(H73+I73),2)</calculatedColumnFormula>
    </tableColumn>
    <tableColumn id="11" xr3:uid="{9F3ED73D-8259-44BC-B561-D48162B32D1F}" name="Colonne10" dataDxfId="7" dataCellStyle="Monétaire"/>
    <tableColumn id="12" xr3:uid="{CDD7FEEA-A2A9-453F-8840-9A40E40C8493}" name="Colonne11">
      <calculatedColumnFormula>ROUND(J73-K73,2)</calculatedColumnFormula>
    </tableColumn>
    <tableColumn id="13" xr3:uid="{B6DCA5CF-69BC-430D-984C-E2D41D7F5E0F}" name="Colonne12"/>
    <tableColumn id="14" xr3:uid="{CB543D3A-C1C0-4F04-8374-85ED343EA3F6}" name="Colonne13" dataDxfId="6"/>
    <tableColumn id="15" xr3:uid="{A8A6709C-6C2D-4233-B630-9E71727D7CD0}" name="Colonne14" dataDxfId="5">
      <calculatedColumnFormula>IF(N73&lt;&gt;"",ROUND(K73-N73,2),"")</calculatedColumnFormula>
    </tableColumn>
    <tableColumn id="16" xr3:uid="{5CD58ED2-A202-46E4-9A9F-A7A26572DC53}" name="Colonne15" dataDxfId="4"/>
    <tableColumn id="17" xr3:uid="{240509D7-8DD3-49EA-8BF8-D19DB55B127E}" name="Colonne16" dataDxfId="3"/>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27AE1D8-5756-46F8-9DB9-ACCD8B0943FB}" name="Tableau1" displayName="Tableau1" ref="B1:E401" totalsRowShown="0" headerRowDxfId="1">
  <autoFilter ref="B1:E401" xr:uid="{427AE1D8-5756-46F8-9DB9-ACCD8B0943FB}"/>
  <tableColumns count="4">
    <tableColumn id="1" xr3:uid="{052E394A-4E31-4827-AB24-F667FF003C60}" name="Choisir_ICI_si_pourcentage_heures_ou_Jours_sur_projet"/>
    <tableColumn id="4" xr3:uid="{FE3E10BF-8D12-4868-B7B7-688885002C0D}" name="Jours_projet"/>
    <tableColumn id="3" xr3:uid="{F32543BE-5211-4336-ACB9-A977A80A3EF6}" name="Heures_dédiées_projet" dataDxfId="0"/>
    <tableColumn id="2" xr3:uid="{6B9CF9F6-C66F-4961-A64E-6623CF04D261}" name="Pourcentage_temps_projet"/>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K13" dT="2024-03-24T10:25:11.41" personId="{FC59401E-3330-4F03-AF4E-455B5C7F12AB}" id="{AAF23538-571D-42C0-82C7-0F0FA63A5186}">
    <text>Me semble difficile de rajouter ces éléments dans un document déjà assez lourd et difficilement lisible mais la question est posée</text>
  </threadedComment>
</ThreadedComments>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vmlDrawing" Target="../drawings/vmlDrawing2.vml"/><Relationship Id="rId7" Type="http://schemas.openxmlformats.org/officeDocument/2006/relationships/table" Target="../tables/table3.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table" Target="../tables/table2.xml"/><Relationship Id="rId5" Type="http://schemas.openxmlformats.org/officeDocument/2006/relationships/table" Target="../tables/table1.xml"/><Relationship Id="rId10" Type="http://schemas.microsoft.com/office/2017/10/relationships/threadedComment" Target="../threadedComments/threadedComment1.xml"/><Relationship Id="rId4" Type="http://schemas.openxmlformats.org/officeDocument/2006/relationships/vmlDrawing" Target="../drawings/vmlDrawing3.vml"/><Relationship Id="rId9"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5"/>
  <sheetViews>
    <sheetView tabSelected="1" zoomScaleNormal="100" zoomScaleSheetLayoutView="100" workbookViewId="0">
      <selection activeCell="A8" sqref="A8"/>
    </sheetView>
  </sheetViews>
  <sheetFormatPr baseColWidth="10" defaultColWidth="11.42578125" defaultRowHeight="15.75" x14ac:dyDescent="0.25"/>
  <cols>
    <col min="1" max="1" width="184.42578125" style="69" customWidth="1"/>
    <col min="2" max="2" width="18.28515625" customWidth="1"/>
  </cols>
  <sheetData>
    <row r="1" spans="1:2" s="344" customFormat="1" ht="15" x14ac:dyDescent="0.25">
      <c r="A1" s="343" t="s">
        <v>259</v>
      </c>
    </row>
    <row r="2" spans="1:2" ht="16.5" thickBot="1" x14ac:dyDescent="0.3"/>
    <row r="3" spans="1:2" ht="27.75" customHeight="1" thickTop="1" thickBot="1" x14ac:dyDescent="0.3">
      <c r="A3" s="178" t="s">
        <v>0</v>
      </c>
    </row>
    <row r="4" spans="1:2" ht="17.25" thickTop="1" thickBot="1" x14ac:dyDescent="0.3">
      <c r="A4" s="179"/>
    </row>
    <row r="5" spans="1:2" ht="322.5" customHeight="1" thickBot="1" x14ac:dyDescent="0.3">
      <c r="A5" s="345" t="s">
        <v>255</v>
      </c>
      <c r="B5" s="326"/>
    </row>
  </sheetData>
  <pageMargins left="0.23622047244094491" right="0.23622047244094491" top="0.74803149606299213" bottom="0.74803149606299213" header="0.31496062992125984" footer="0.31496062992125984"/>
  <pageSetup paperSize="9" scale="53" fitToHeight="0"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1">
    <tabColor theme="4"/>
    <pageSetUpPr fitToPage="1"/>
  </sheetPr>
  <dimension ref="A1:X112"/>
  <sheetViews>
    <sheetView showGridLines="0" topLeftCell="F60" zoomScale="85" zoomScaleNormal="85" zoomScaleSheetLayoutView="55" zoomScalePageLayoutView="57" workbookViewId="0">
      <selection activeCell="L85" sqref="L85"/>
    </sheetView>
  </sheetViews>
  <sheetFormatPr baseColWidth="10" defaultColWidth="11.42578125" defaultRowHeight="14.25" x14ac:dyDescent="0.2"/>
  <cols>
    <col min="1" max="1" width="35.85546875" style="10" customWidth="1"/>
    <col min="2" max="2" width="39.28515625" style="10" customWidth="1"/>
    <col min="3" max="3" width="31.42578125" style="10" customWidth="1"/>
    <col min="4" max="4" width="19.42578125" style="10" customWidth="1"/>
    <col min="5" max="5" width="21.5703125" style="10" customWidth="1"/>
    <col min="6" max="6" width="30.7109375" style="10" customWidth="1"/>
    <col min="7" max="7" width="36.28515625" style="10" customWidth="1"/>
    <col min="8" max="8" width="19.7109375" style="10" customWidth="1"/>
    <col min="9" max="9" width="19.85546875" style="10" customWidth="1"/>
    <col min="10" max="10" width="22.140625" style="10" customWidth="1"/>
    <col min="11" max="11" width="24.28515625" style="10" customWidth="1"/>
    <col min="12" max="12" width="23.5703125" style="10" customWidth="1"/>
    <col min="13" max="13" width="42.7109375" style="10" customWidth="1"/>
    <col min="14" max="14" width="18.7109375" style="10" customWidth="1"/>
    <col min="15" max="15" width="20.28515625" style="10" customWidth="1"/>
    <col min="16" max="16" width="20.85546875" style="10" customWidth="1"/>
    <col min="17" max="17" width="35.5703125" style="10" customWidth="1"/>
    <col min="18" max="18" width="48" style="10" customWidth="1"/>
    <col min="19" max="19" width="11.7109375" style="10" customWidth="1"/>
    <col min="20" max="20" width="17.42578125" style="10" customWidth="1"/>
    <col min="21" max="21" width="36.5703125" style="10" customWidth="1"/>
    <col min="22" max="16384" width="11.42578125" style="10"/>
  </cols>
  <sheetData>
    <row r="1" spans="1:24" ht="15" thickBot="1" x14ac:dyDescent="0.25">
      <c r="A1" s="9"/>
      <c r="B1" s="9"/>
      <c r="C1" s="9"/>
      <c r="D1" s="9"/>
      <c r="E1" s="9"/>
      <c r="N1" s="9"/>
      <c r="O1" s="9"/>
      <c r="P1" s="9"/>
      <c r="Q1" s="9"/>
      <c r="R1" s="9"/>
      <c r="S1" s="9"/>
      <c r="T1" s="9"/>
      <c r="U1" s="9"/>
      <c r="V1" s="9"/>
    </row>
    <row r="2" spans="1:24" ht="45" customHeight="1" thickBot="1" x14ac:dyDescent="0.25">
      <c r="A2" s="11"/>
      <c r="B2" s="11"/>
      <c r="C2" s="107" t="s">
        <v>1</v>
      </c>
      <c r="D2" s="420" t="s">
        <v>2</v>
      </c>
      <c r="E2" s="421"/>
      <c r="F2" s="12"/>
      <c r="G2" s="387"/>
      <c r="H2" s="13"/>
      <c r="I2" s="13"/>
      <c r="J2" s="9"/>
      <c r="K2" s="9"/>
      <c r="L2" s="9"/>
      <c r="N2" s="9"/>
      <c r="O2" s="9"/>
      <c r="P2" s="9"/>
      <c r="Q2" s="9"/>
      <c r="R2" s="9"/>
      <c r="S2" s="9"/>
      <c r="T2" s="9"/>
      <c r="U2" s="9"/>
      <c r="V2" s="9"/>
      <c r="W2" s="14"/>
      <c r="X2" s="15"/>
    </row>
    <row r="3" spans="1:24" ht="40.15" customHeight="1" thickTop="1" thickBot="1" x14ac:dyDescent="0.25">
      <c r="C3" s="108" t="s">
        <v>3</v>
      </c>
      <c r="D3" s="422" t="s">
        <v>2</v>
      </c>
      <c r="E3" s="423"/>
      <c r="F3" s="59"/>
      <c r="G3" s="427" t="s">
        <v>4</v>
      </c>
      <c r="H3" s="428"/>
      <c r="I3" s="428"/>
      <c r="J3" s="424" t="s">
        <v>5</v>
      </c>
      <c r="K3" s="425"/>
      <c r="L3" s="426"/>
      <c r="M3" s="124"/>
      <c r="N3" s="124"/>
      <c r="O3" s="125"/>
      <c r="P3" s="16"/>
      <c r="Q3" s="16"/>
      <c r="U3" s="15"/>
      <c r="V3" s="15"/>
    </row>
    <row r="4" spans="1:24" ht="36" customHeight="1" thickBot="1" x14ac:dyDescent="0.25">
      <c r="A4" s="274" t="s">
        <v>246</v>
      </c>
      <c r="C4" s="109" t="s">
        <v>6</v>
      </c>
      <c r="D4" s="422" t="s">
        <v>7</v>
      </c>
      <c r="E4" s="423"/>
      <c r="F4" s="59"/>
      <c r="G4" s="429" t="s">
        <v>8</v>
      </c>
      <c r="H4" s="430"/>
      <c r="I4" s="430"/>
      <c r="J4" s="430"/>
      <c r="K4" s="430"/>
      <c r="L4" s="430"/>
      <c r="M4" s="430"/>
      <c r="N4" s="430"/>
      <c r="O4" s="431"/>
      <c r="P4" s="16"/>
      <c r="Q4" s="16"/>
      <c r="U4" s="15"/>
      <c r="V4" s="15"/>
    </row>
    <row r="5" spans="1:24" ht="55.15" customHeight="1" thickBot="1" x14ac:dyDescent="0.25">
      <c r="A5" s="397" t="s">
        <v>9</v>
      </c>
      <c r="B5" s="398"/>
      <c r="C5" s="62" t="s">
        <v>10</v>
      </c>
      <c r="D5" s="401">
        <v>44197</v>
      </c>
      <c r="E5" s="402"/>
      <c r="F5" s="60"/>
      <c r="G5" s="393" t="s">
        <v>11</v>
      </c>
      <c r="H5" s="394"/>
      <c r="I5" s="394"/>
      <c r="J5" s="394"/>
      <c r="K5" s="394"/>
      <c r="L5" s="394"/>
      <c r="M5" s="394"/>
      <c r="N5" s="394"/>
      <c r="O5" s="395"/>
      <c r="P5" s="16"/>
      <c r="Q5" s="16"/>
      <c r="U5" s="15"/>
      <c r="V5" s="15"/>
    </row>
    <row r="6" spans="1:24" ht="51.6" customHeight="1" thickBot="1" x14ac:dyDescent="0.25">
      <c r="A6" s="403" t="s">
        <v>12</v>
      </c>
      <c r="B6" s="404"/>
      <c r="C6" s="63" t="s">
        <v>13</v>
      </c>
      <c r="D6" s="401">
        <v>46568</v>
      </c>
      <c r="E6" s="402"/>
      <c r="F6" s="12"/>
      <c r="G6" s="13"/>
      <c r="H6" s="16"/>
      <c r="I6" s="16"/>
      <c r="J6" s="16"/>
      <c r="K6" s="16"/>
      <c r="L6" s="16"/>
      <c r="M6" s="16"/>
      <c r="N6" s="16"/>
      <c r="O6" s="16"/>
      <c r="P6" s="16"/>
      <c r="Q6" s="16"/>
      <c r="R6" s="13"/>
      <c r="V6" s="15"/>
      <c r="W6" s="15"/>
    </row>
    <row r="7" spans="1:24" ht="18" customHeight="1" x14ac:dyDescent="0.2">
      <c r="A7" s="17"/>
      <c r="B7" s="396"/>
      <c r="C7" s="396"/>
      <c r="D7" s="13"/>
      <c r="E7" s="13"/>
      <c r="F7" s="13"/>
      <c r="G7" s="13"/>
      <c r="H7" s="13"/>
      <c r="I7" s="13"/>
      <c r="J7" s="13"/>
      <c r="K7" s="13"/>
      <c r="L7" s="13"/>
      <c r="M7" s="13"/>
      <c r="N7" s="13"/>
      <c r="O7" s="13"/>
      <c r="P7" s="13"/>
      <c r="Q7" s="13"/>
    </row>
    <row r="8" spans="1:24" ht="46.9" customHeight="1" thickBot="1" x14ac:dyDescent="0.3">
      <c r="A8" s="413" t="s">
        <v>254</v>
      </c>
      <c r="B8" s="413"/>
      <c r="C8" s="413"/>
      <c r="D8" s="413"/>
      <c r="E8" s="413"/>
      <c r="F8" s="336"/>
      <c r="G8" s="337"/>
      <c r="H8" s="325"/>
      <c r="I8" s="325"/>
      <c r="J8" s="325"/>
      <c r="K8" s="325"/>
      <c r="L8" s="325"/>
      <c r="M8" s="325"/>
      <c r="N8" s="325"/>
      <c r="O8" s="325"/>
      <c r="P8" s="326"/>
      <c r="Q8" s="13"/>
      <c r="R8" s="9"/>
      <c r="S8" s="9"/>
      <c r="T8" s="9"/>
      <c r="U8" s="9"/>
    </row>
    <row r="9" spans="1:24" ht="21" thickBot="1" x14ac:dyDescent="0.35">
      <c r="A9" s="399" t="s">
        <v>14</v>
      </c>
      <c r="B9" s="400"/>
      <c r="C9" s="123" t="s">
        <v>15</v>
      </c>
      <c r="D9" s="122" t="s">
        <v>16</v>
      </c>
      <c r="E9" s="123" t="s">
        <v>15</v>
      </c>
      <c r="F9" s="13"/>
      <c r="G9" s="13"/>
      <c r="H9" s="13"/>
      <c r="I9" s="13"/>
      <c r="J9" s="13"/>
      <c r="K9" s="13"/>
      <c r="L9" s="13"/>
      <c r="M9" s="13"/>
      <c r="N9" s="13"/>
      <c r="O9" s="13"/>
      <c r="P9" s="13"/>
      <c r="Q9" s="13"/>
      <c r="R9" s="9"/>
      <c r="S9" s="9"/>
      <c r="T9" s="9"/>
      <c r="U9" s="9"/>
    </row>
    <row r="10" spans="1:24" ht="20.25" x14ac:dyDescent="0.3">
      <c r="A10" s="215"/>
      <c r="B10" s="215"/>
      <c r="C10" s="216"/>
      <c r="D10" s="217"/>
      <c r="E10" s="216"/>
      <c r="F10" s="13"/>
      <c r="G10" s="13"/>
      <c r="H10" s="13"/>
      <c r="I10" s="13"/>
      <c r="J10" s="13"/>
      <c r="K10" s="13"/>
      <c r="L10" s="13"/>
      <c r="M10" s="13"/>
      <c r="N10" s="13"/>
      <c r="O10" s="13"/>
      <c r="P10" s="13"/>
      <c r="Q10" s="13"/>
      <c r="R10" s="9"/>
      <c r="S10" s="9"/>
      <c r="T10" s="9"/>
      <c r="U10" s="9"/>
    </row>
    <row r="11" spans="1:24" ht="21" thickBot="1" x14ac:dyDescent="0.35">
      <c r="A11" s="383" t="s">
        <v>17</v>
      </c>
      <c r="B11" s="384"/>
      <c r="C11" s="385"/>
      <c r="D11" s="386"/>
      <c r="E11" s="385"/>
      <c r="F11" s="13"/>
      <c r="G11" s="13"/>
      <c r="H11" s="13"/>
      <c r="I11" s="13"/>
      <c r="J11" s="13"/>
      <c r="K11" s="13"/>
      <c r="L11" s="13"/>
      <c r="M11" s="13"/>
      <c r="N11" s="13"/>
      <c r="O11" s="13"/>
      <c r="P11" s="13"/>
      <c r="Q11" s="13"/>
      <c r="R11" s="9"/>
      <c r="S11" s="9"/>
      <c r="T11" s="9"/>
      <c r="U11" s="9"/>
    </row>
    <row r="12" spans="1:24" ht="21.6" customHeight="1" x14ac:dyDescent="0.2">
      <c r="A12" s="219" t="s">
        <v>18</v>
      </c>
      <c r="B12" s="222" t="s">
        <v>19</v>
      </c>
      <c r="C12" s="220" t="s">
        <v>20</v>
      </c>
      <c r="D12" s="405" t="s">
        <v>21</v>
      </c>
      <c r="E12" s="405"/>
      <c r="F12" s="405"/>
      <c r="G12" s="405"/>
      <c r="H12" s="406"/>
      <c r="I12" s="411"/>
      <c r="J12" s="412"/>
      <c r="K12" s="338"/>
      <c r="L12" s="339"/>
      <c r="M12" s="339"/>
      <c r="N12" s="13"/>
      <c r="O12" s="13"/>
      <c r="P12" s="13"/>
      <c r="Q12" s="13"/>
      <c r="R12" s="14"/>
      <c r="S12" s="9"/>
      <c r="T12" s="9"/>
      <c r="U12" s="9"/>
      <c r="V12" s="9"/>
    </row>
    <row r="13" spans="1:24" ht="55.15" customHeight="1" x14ac:dyDescent="0.2">
      <c r="A13" s="230" t="s">
        <v>22</v>
      </c>
      <c r="B13" s="275" t="s">
        <v>247</v>
      </c>
      <c r="C13" s="218"/>
      <c r="D13" s="417" t="s">
        <v>252</v>
      </c>
      <c r="E13" s="418"/>
      <c r="F13" s="418"/>
      <c r="G13" s="418"/>
      <c r="H13" s="419"/>
      <c r="I13" s="411"/>
      <c r="J13" s="412"/>
      <c r="K13" s="435"/>
      <c r="L13" s="435"/>
      <c r="M13" s="435"/>
      <c r="N13" s="13"/>
      <c r="O13" s="13"/>
      <c r="P13" s="13"/>
      <c r="Q13" s="13"/>
      <c r="R13" s="14"/>
      <c r="S13" s="9"/>
      <c r="T13" s="9"/>
      <c r="U13" s="9"/>
      <c r="V13" s="9"/>
    </row>
    <row r="14" spans="1:24" ht="27" customHeight="1" thickBot="1" x14ac:dyDescent="0.25">
      <c r="A14" s="231" t="s">
        <v>23</v>
      </c>
      <c r="B14" s="275" t="s">
        <v>247</v>
      </c>
      <c r="C14" s="221"/>
      <c r="D14" s="417" t="s">
        <v>251</v>
      </c>
      <c r="E14" s="418"/>
      <c r="F14" s="418"/>
      <c r="G14" s="418"/>
      <c r="H14" s="419"/>
      <c r="I14" s="411"/>
      <c r="J14" s="412"/>
      <c r="K14" s="435"/>
      <c r="L14" s="435"/>
      <c r="M14" s="435"/>
      <c r="N14" s="13"/>
      <c r="O14" s="13"/>
      <c r="P14" s="13"/>
      <c r="Q14" s="13"/>
      <c r="R14" s="14"/>
      <c r="S14" s="9"/>
      <c r="T14" s="9"/>
      <c r="U14" s="9"/>
      <c r="V14" s="9"/>
    </row>
    <row r="15" spans="1:24" ht="21" customHeight="1" x14ac:dyDescent="0.3">
      <c r="A15" s="276" t="s">
        <v>248</v>
      </c>
      <c r="B15" s="215"/>
      <c r="C15" s="216"/>
      <c r="D15" s="217"/>
      <c r="E15" s="216"/>
      <c r="F15" s="13"/>
      <c r="G15" s="13"/>
      <c r="H15" s="13"/>
      <c r="I15" s="13"/>
      <c r="J15" s="13"/>
      <c r="K15" s="13"/>
      <c r="L15" s="13"/>
      <c r="M15" s="13"/>
      <c r="N15" s="13"/>
      <c r="O15" s="13"/>
      <c r="P15" s="13"/>
      <c r="Q15" s="13"/>
      <c r="R15" s="9"/>
      <c r="S15" s="9"/>
      <c r="T15" s="9"/>
      <c r="U15" s="9"/>
    </row>
    <row r="16" spans="1:24" ht="15" thickBot="1" x14ac:dyDescent="0.25">
      <c r="A16" s="13"/>
      <c r="B16" s="13"/>
      <c r="C16" s="13"/>
      <c r="D16" s="13"/>
      <c r="E16" s="13"/>
      <c r="F16" s="13"/>
      <c r="G16" s="13"/>
      <c r="H16" s="13"/>
      <c r="I16" s="13"/>
      <c r="J16" s="13"/>
      <c r="K16" s="13"/>
      <c r="L16" s="13"/>
      <c r="M16" s="13"/>
      <c r="N16" s="13"/>
      <c r="O16" s="13"/>
      <c r="P16" s="13"/>
      <c r="Q16" s="13"/>
      <c r="R16" s="9"/>
      <c r="S16" s="9"/>
      <c r="T16" s="9"/>
      <c r="U16" s="9"/>
    </row>
    <row r="17" spans="1:18" ht="16.5" customHeight="1" thickBot="1" x14ac:dyDescent="0.25">
      <c r="A17" s="149" t="s">
        <v>24</v>
      </c>
      <c r="B17" s="150"/>
      <c r="C17" s="150"/>
      <c r="D17" s="150"/>
      <c r="E17" s="150"/>
      <c r="F17" s="150"/>
      <c r="G17" s="150"/>
      <c r="H17" s="150"/>
      <c r="I17" s="150"/>
      <c r="J17" s="150"/>
      <c r="K17" s="151" t="s">
        <v>25</v>
      </c>
      <c r="L17" s="152"/>
      <c r="M17" s="153"/>
      <c r="N17" s="438" t="s">
        <v>26</v>
      </c>
      <c r="O17" s="439"/>
      <c r="P17" s="439"/>
      <c r="Q17" s="440"/>
      <c r="R17" s="342"/>
    </row>
    <row r="18" spans="1:18" ht="51.75" thickBot="1" x14ac:dyDescent="0.25">
      <c r="A18" s="293" t="s">
        <v>27</v>
      </c>
      <c r="B18" s="294" t="s">
        <v>28</v>
      </c>
      <c r="C18" s="295" t="s">
        <v>29</v>
      </c>
      <c r="D18" s="295" t="s">
        <v>30</v>
      </c>
      <c r="E18" s="295" t="s">
        <v>31</v>
      </c>
      <c r="F18" s="295" t="s">
        <v>32</v>
      </c>
      <c r="G18" s="295" t="s">
        <v>33</v>
      </c>
      <c r="H18" s="295" t="s">
        <v>258</v>
      </c>
      <c r="I18" s="295" t="s">
        <v>35</v>
      </c>
      <c r="J18" s="296" t="s">
        <v>36</v>
      </c>
      <c r="K18" s="297" t="s">
        <v>37</v>
      </c>
      <c r="L18" s="298" t="s">
        <v>38</v>
      </c>
      <c r="M18" s="299" t="s">
        <v>39</v>
      </c>
      <c r="N18" s="154" t="s">
        <v>40</v>
      </c>
      <c r="O18" s="155" t="s">
        <v>41</v>
      </c>
      <c r="P18" s="156" t="s">
        <v>42</v>
      </c>
      <c r="Q18" s="157" t="s">
        <v>43</v>
      </c>
    </row>
    <row r="19" spans="1:18" s="18" customFormat="1" ht="21" customHeight="1" thickBot="1" x14ac:dyDescent="0.3">
      <c r="A19" s="101" t="s">
        <v>44</v>
      </c>
      <c r="B19" s="158" t="s">
        <v>45</v>
      </c>
      <c r="C19" s="159"/>
      <c r="D19" s="160"/>
      <c r="E19" s="160"/>
      <c r="F19" s="160"/>
      <c r="G19" s="160"/>
      <c r="H19" s="160"/>
      <c r="I19" s="160"/>
      <c r="J19" s="160"/>
      <c r="K19" s="182"/>
      <c r="L19" s="160"/>
      <c r="M19" s="170"/>
      <c r="N19" s="441"/>
      <c r="O19" s="442"/>
      <c r="P19" s="442"/>
      <c r="Q19" s="443"/>
    </row>
    <row r="20" spans="1:18" s="18" customFormat="1" ht="21" customHeight="1" thickBot="1" x14ac:dyDescent="0.3">
      <c r="A20" s="101" t="s">
        <v>46</v>
      </c>
      <c r="B20" s="158" t="s">
        <v>47</v>
      </c>
      <c r="C20" s="171" t="s">
        <v>48</v>
      </c>
      <c r="D20" s="172" t="s">
        <v>49</v>
      </c>
      <c r="E20" s="172" t="s">
        <v>50</v>
      </c>
      <c r="F20" s="172" t="s">
        <v>51</v>
      </c>
      <c r="G20" s="172" t="s">
        <v>52</v>
      </c>
      <c r="H20" s="172" t="s">
        <v>53</v>
      </c>
      <c r="I20" s="172" t="s">
        <v>54</v>
      </c>
      <c r="J20" s="172" t="s">
        <v>55</v>
      </c>
      <c r="K20" s="183" t="s">
        <v>56</v>
      </c>
      <c r="L20" s="172" t="s">
        <v>57</v>
      </c>
      <c r="M20" s="184" t="s">
        <v>58</v>
      </c>
      <c r="N20" s="173" t="s">
        <v>59</v>
      </c>
      <c r="O20" s="174" t="s">
        <v>60</v>
      </c>
      <c r="P20" s="174" t="s">
        <v>61</v>
      </c>
      <c r="Q20" s="175" t="s">
        <v>62</v>
      </c>
      <c r="R20" s="323"/>
    </row>
    <row r="21" spans="1:18" s="19" customFormat="1" ht="20.45" customHeight="1" x14ac:dyDescent="0.2">
      <c r="A21" s="271" t="s">
        <v>63</v>
      </c>
      <c r="B21" s="272" t="s">
        <v>64</v>
      </c>
      <c r="C21" s="273" t="s">
        <v>65</v>
      </c>
      <c r="D21" s="203"/>
      <c r="E21" s="204"/>
      <c r="F21" s="78" t="str">
        <f t="shared" ref="F21:F34" si="0">IF(OR(D21="",E21=""),"Date d'émission ou d'acquittement manquante",IF(OR(D21&lt;$D$5,D21&gt;$D$6),"Date de facturation inéligible, cette dépense sera écartée",IF(E21&gt;$D$6,"Acquittement hors date d'éligiblité, cette dépense sera écartée",IF(E21&lt;D21,"Justifier pourquoi l'acquittement est intervenu avant la facturation",""))))</f>
        <v>Date d'émission ou d'acquittement manquante</v>
      </c>
      <c r="G21" s="205"/>
      <c r="H21" s="269">
        <v>1000</v>
      </c>
      <c r="I21" s="269">
        <v>200</v>
      </c>
      <c r="J21" s="169">
        <f>ROUND(SUM(H21+I21),2)</f>
        <v>1200</v>
      </c>
      <c r="K21" s="270">
        <v>1000</v>
      </c>
      <c r="L21" s="131">
        <f>ROUND(J21-K21,2)</f>
        <v>200</v>
      </c>
      <c r="M21" s="206"/>
      <c r="N21" s="327">
        <v>100</v>
      </c>
      <c r="O21" s="68">
        <f>IF(N21&lt;&gt;"",ROUND(K21-N21,2),"")</f>
        <v>900</v>
      </c>
      <c r="P21" s="329"/>
      <c r="Q21" s="330"/>
      <c r="R21" s="324"/>
    </row>
    <row r="22" spans="1:18" s="19" customFormat="1" ht="20.45" customHeight="1" x14ac:dyDescent="0.2">
      <c r="A22" s="271" t="s">
        <v>63</v>
      </c>
      <c r="B22" s="272" t="s">
        <v>66</v>
      </c>
      <c r="C22" s="272" t="s">
        <v>65</v>
      </c>
      <c r="D22" s="88"/>
      <c r="E22" s="91"/>
      <c r="F22" s="78" t="str">
        <f t="shared" si="0"/>
        <v>Date d'émission ou d'acquittement manquante</v>
      </c>
      <c r="G22" s="92"/>
      <c r="H22" s="89"/>
      <c r="I22" s="89"/>
      <c r="J22" s="127">
        <f t="shared" ref="J22:J35" si="1">ROUND(SUM(H22+I22),2)</f>
        <v>0</v>
      </c>
      <c r="K22" s="133"/>
      <c r="L22" s="131">
        <f t="shared" ref="L22:L35" si="2">ROUND(J22-K22,2)</f>
        <v>0</v>
      </c>
      <c r="M22" s="206"/>
      <c r="N22" s="328"/>
      <c r="O22" s="96" t="str">
        <f t="shared" ref="O22:O35" si="3">IF(N22&lt;&gt;"",ROUND(K22-N22,2),"")</f>
        <v/>
      </c>
      <c r="P22" s="331"/>
      <c r="Q22" s="332"/>
      <c r="R22" s="324"/>
    </row>
    <row r="23" spans="1:18" s="19" customFormat="1" ht="20.45" customHeight="1" x14ac:dyDescent="0.2">
      <c r="A23" s="90"/>
      <c r="B23" s="87"/>
      <c r="C23" s="87"/>
      <c r="D23" s="207"/>
      <c r="E23" s="88"/>
      <c r="F23" s="78" t="str">
        <f t="shared" si="0"/>
        <v>Date d'émission ou d'acquittement manquante</v>
      </c>
      <c r="G23" s="88"/>
      <c r="H23" s="89"/>
      <c r="I23" s="89"/>
      <c r="J23" s="128">
        <f t="shared" si="1"/>
        <v>0</v>
      </c>
      <c r="K23" s="133"/>
      <c r="L23" s="131">
        <f t="shared" si="2"/>
        <v>0</v>
      </c>
      <c r="M23" s="206"/>
      <c r="N23" s="328"/>
      <c r="O23" s="96" t="str">
        <f t="shared" si="3"/>
        <v/>
      </c>
      <c r="P23" s="331"/>
      <c r="Q23" s="332"/>
      <c r="R23" s="324"/>
    </row>
    <row r="24" spans="1:18" s="19" customFormat="1" ht="20.45" customHeight="1" x14ac:dyDescent="0.2">
      <c r="A24" s="102"/>
      <c r="B24" s="87"/>
      <c r="C24" s="86"/>
      <c r="D24" s="88"/>
      <c r="E24" s="91"/>
      <c r="F24" s="78" t="str">
        <f t="shared" si="0"/>
        <v>Date d'émission ou d'acquittement manquante</v>
      </c>
      <c r="G24" s="92"/>
      <c r="H24" s="89"/>
      <c r="I24" s="89"/>
      <c r="J24" s="127">
        <f t="shared" si="1"/>
        <v>0</v>
      </c>
      <c r="K24" s="133"/>
      <c r="L24" s="131">
        <f t="shared" si="2"/>
        <v>0</v>
      </c>
      <c r="M24" s="206"/>
      <c r="N24" s="328"/>
      <c r="O24" s="96" t="str">
        <f t="shared" si="3"/>
        <v/>
      </c>
      <c r="P24" s="331"/>
      <c r="Q24" s="332"/>
      <c r="R24" s="324"/>
    </row>
    <row r="25" spans="1:18" s="19" customFormat="1" ht="13.9" customHeight="1" x14ac:dyDescent="0.2">
      <c r="A25" s="90"/>
      <c r="B25" s="87"/>
      <c r="C25" s="87"/>
      <c r="D25" s="207"/>
      <c r="E25" s="88"/>
      <c r="F25" s="78" t="str">
        <f t="shared" si="0"/>
        <v>Date d'émission ou d'acquittement manquante</v>
      </c>
      <c r="G25" s="88"/>
      <c r="H25" s="89"/>
      <c r="I25" s="89"/>
      <c r="J25" s="128">
        <f t="shared" si="1"/>
        <v>0</v>
      </c>
      <c r="K25" s="133"/>
      <c r="L25" s="131">
        <f t="shared" si="2"/>
        <v>0</v>
      </c>
      <c r="M25" s="206"/>
      <c r="N25" s="328"/>
      <c r="O25" s="96" t="str">
        <f t="shared" si="3"/>
        <v/>
      </c>
      <c r="P25" s="331"/>
      <c r="Q25" s="332"/>
      <c r="R25" s="324"/>
    </row>
    <row r="26" spans="1:18" s="19" customFormat="1" ht="13.9" customHeight="1" x14ac:dyDescent="0.2">
      <c r="A26" s="102"/>
      <c r="B26" s="87"/>
      <c r="C26" s="86"/>
      <c r="D26" s="88"/>
      <c r="E26" s="91"/>
      <c r="F26" s="78" t="str">
        <f t="shared" si="0"/>
        <v>Date d'émission ou d'acquittement manquante</v>
      </c>
      <c r="G26" s="92"/>
      <c r="H26" s="89"/>
      <c r="I26" s="89"/>
      <c r="J26" s="127">
        <f t="shared" ref="J26:J28" si="4">ROUND(SUM(H26+I26),2)</f>
        <v>0</v>
      </c>
      <c r="K26" s="133"/>
      <c r="L26" s="131">
        <f t="shared" ref="L26:L28" si="5">ROUND(J26-K26,2)</f>
        <v>0</v>
      </c>
      <c r="M26" s="206"/>
      <c r="N26" s="328"/>
      <c r="O26" s="96" t="str">
        <f t="shared" ref="O26:O28" si="6">IF(N26&lt;&gt;"",ROUND(K26-N26,2),"")</f>
        <v/>
      </c>
      <c r="P26" s="331"/>
      <c r="Q26" s="332"/>
      <c r="R26" s="324"/>
    </row>
    <row r="27" spans="1:18" s="19" customFormat="1" ht="13.9" customHeight="1" x14ac:dyDescent="0.2">
      <c r="A27" s="90"/>
      <c r="B27" s="87"/>
      <c r="C27" s="87"/>
      <c r="D27" s="207"/>
      <c r="E27" s="88"/>
      <c r="F27" s="78" t="str">
        <f t="shared" si="0"/>
        <v>Date d'émission ou d'acquittement manquante</v>
      </c>
      <c r="G27" s="88"/>
      <c r="H27" s="89"/>
      <c r="I27" s="89"/>
      <c r="J27" s="128">
        <f t="shared" si="4"/>
        <v>0</v>
      </c>
      <c r="K27" s="133"/>
      <c r="L27" s="131">
        <f t="shared" si="5"/>
        <v>0</v>
      </c>
      <c r="M27" s="206"/>
      <c r="N27" s="328"/>
      <c r="O27" s="96" t="str">
        <f t="shared" si="6"/>
        <v/>
      </c>
      <c r="P27" s="331"/>
      <c r="Q27" s="332"/>
      <c r="R27" s="324"/>
    </row>
    <row r="28" spans="1:18" s="19" customFormat="1" ht="13.9" customHeight="1" x14ac:dyDescent="0.2">
      <c r="A28" s="102"/>
      <c r="B28" s="87"/>
      <c r="C28" s="86"/>
      <c r="D28" s="88"/>
      <c r="E28" s="91"/>
      <c r="F28" s="78" t="str">
        <f t="shared" si="0"/>
        <v>Date d'émission ou d'acquittement manquante</v>
      </c>
      <c r="G28" s="92"/>
      <c r="H28" s="89"/>
      <c r="I28" s="89"/>
      <c r="J28" s="127">
        <f t="shared" si="4"/>
        <v>0</v>
      </c>
      <c r="K28" s="133"/>
      <c r="L28" s="131">
        <f t="shared" si="5"/>
        <v>0</v>
      </c>
      <c r="M28" s="206"/>
      <c r="N28" s="328"/>
      <c r="O28" s="96" t="str">
        <f t="shared" si="6"/>
        <v/>
      </c>
      <c r="P28" s="331"/>
      <c r="Q28" s="332"/>
      <c r="R28" s="324"/>
    </row>
    <row r="29" spans="1:18" s="19" customFormat="1" ht="13.9" customHeight="1" x14ac:dyDescent="0.2">
      <c r="A29" s="90"/>
      <c r="B29" s="87"/>
      <c r="C29" s="87"/>
      <c r="D29" s="207"/>
      <c r="E29" s="88"/>
      <c r="F29" s="78" t="str">
        <f t="shared" si="0"/>
        <v>Date d'émission ou d'acquittement manquante</v>
      </c>
      <c r="G29" s="88"/>
      <c r="H29" s="89"/>
      <c r="I29" s="89"/>
      <c r="J29" s="128">
        <f t="shared" ref="J29:J31" si="7">ROUND(SUM(H29+I29),2)</f>
        <v>0</v>
      </c>
      <c r="K29" s="133"/>
      <c r="L29" s="131">
        <f t="shared" ref="L29:L31" si="8">ROUND(J29-K29,2)</f>
        <v>0</v>
      </c>
      <c r="M29" s="206"/>
      <c r="N29" s="328"/>
      <c r="O29" s="96" t="str">
        <f t="shared" ref="O29:O31" si="9">IF(N29&lt;&gt;"",ROUND(K29-N29,2),"")</f>
        <v/>
      </c>
      <c r="P29" s="331"/>
      <c r="Q29" s="332"/>
      <c r="R29" s="324"/>
    </row>
    <row r="30" spans="1:18" s="19" customFormat="1" ht="13.9" customHeight="1" x14ac:dyDescent="0.2">
      <c r="A30" s="102"/>
      <c r="B30" s="87"/>
      <c r="C30" s="86"/>
      <c r="D30" s="88"/>
      <c r="E30" s="91"/>
      <c r="F30" s="78" t="str">
        <f t="shared" si="0"/>
        <v>Date d'émission ou d'acquittement manquante</v>
      </c>
      <c r="G30" s="92"/>
      <c r="H30" s="89"/>
      <c r="I30" s="89"/>
      <c r="J30" s="127">
        <f t="shared" si="7"/>
        <v>0</v>
      </c>
      <c r="K30" s="133"/>
      <c r="L30" s="131">
        <f t="shared" si="8"/>
        <v>0</v>
      </c>
      <c r="M30" s="206"/>
      <c r="N30" s="328"/>
      <c r="O30" s="96" t="str">
        <f t="shared" si="9"/>
        <v/>
      </c>
      <c r="P30" s="331"/>
      <c r="Q30" s="332"/>
      <c r="R30" s="324"/>
    </row>
    <row r="31" spans="1:18" s="19" customFormat="1" ht="13.9" customHeight="1" x14ac:dyDescent="0.2">
      <c r="A31" s="102"/>
      <c r="B31" s="87"/>
      <c r="C31" s="86"/>
      <c r="D31" s="88"/>
      <c r="E31" s="91"/>
      <c r="F31" s="78" t="str">
        <f t="shared" si="0"/>
        <v>Date d'émission ou d'acquittement manquante</v>
      </c>
      <c r="G31" s="92"/>
      <c r="H31" s="89"/>
      <c r="I31" s="89"/>
      <c r="J31" s="127">
        <f t="shared" si="7"/>
        <v>0</v>
      </c>
      <c r="K31" s="133"/>
      <c r="L31" s="131">
        <f t="shared" si="8"/>
        <v>0</v>
      </c>
      <c r="M31" s="206"/>
      <c r="N31" s="328"/>
      <c r="O31" s="96" t="str">
        <f t="shared" si="9"/>
        <v/>
      </c>
      <c r="P31" s="331"/>
      <c r="Q31" s="332"/>
      <c r="R31" s="324"/>
    </row>
    <row r="32" spans="1:18" s="19" customFormat="1" ht="13.9" customHeight="1" x14ac:dyDescent="0.2">
      <c r="A32" s="103"/>
      <c r="B32" s="76"/>
      <c r="C32" s="76"/>
      <c r="D32" s="104"/>
      <c r="E32" s="104"/>
      <c r="F32" s="78" t="str">
        <f t="shared" si="0"/>
        <v>Date d'émission ou d'acquittement manquante</v>
      </c>
      <c r="G32" s="104"/>
      <c r="H32" s="105"/>
      <c r="I32" s="105"/>
      <c r="J32" s="127">
        <f t="shared" ref="J32:J34" si="10">ROUND(SUM(H32+I32),2)</f>
        <v>0</v>
      </c>
      <c r="K32" s="134"/>
      <c r="L32" s="131">
        <f t="shared" ref="L32:L34" si="11">ROUND(J32-K32,2)</f>
        <v>0</v>
      </c>
      <c r="M32" s="185"/>
      <c r="N32" s="328"/>
      <c r="O32" s="96" t="str">
        <f t="shared" ref="O32:O34" si="12">IF(N32&lt;&gt;"",ROUND(K32-N32,2),"")</f>
        <v/>
      </c>
      <c r="P32" s="331"/>
      <c r="Q32" s="332"/>
      <c r="R32" s="324"/>
    </row>
    <row r="33" spans="1:18" s="19" customFormat="1" ht="13.9" customHeight="1" x14ac:dyDescent="0.2">
      <c r="A33" s="102"/>
      <c r="B33" s="87"/>
      <c r="C33" s="86"/>
      <c r="D33" s="88"/>
      <c r="E33" s="91"/>
      <c r="F33" s="78" t="str">
        <f t="shared" si="0"/>
        <v>Date d'émission ou d'acquittement manquante</v>
      </c>
      <c r="G33" s="92"/>
      <c r="H33" s="89"/>
      <c r="I33" s="89"/>
      <c r="J33" s="127">
        <f t="shared" si="10"/>
        <v>0</v>
      </c>
      <c r="K33" s="133"/>
      <c r="L33" s="131">
        <f t="shared" si="11"/>
        <v>0</v>
      </c>
      <c r="M33" s="206"/>
      <c r="N33" s="328"/>
      <c r="O33" s="96" t="str">
        <f t="shared" si="12"/>
        <v/>
      </c>
      <c r="P33" s="331"/>
      <c r="Q33" s="332"/>
      <c r="R33" s="324"/>
    </row>
    <row r="34" spans="1:18" s="19" customFormat="1" ht="13.9" customHeight="1" x14ac:dyDescent="0.2">
      <c r="A34" s="90"/>
      <c r="B34" s="87"/>
      <c r="C34" s="87"/>
      <c r="D34" s="207"/>
      <c r="E34" s="88"/>
      <c r="F34" s="78" t="str">
        <f t="shared" si="0"/>
        <v>Date d'émission ou d'acquittement manquante</v>
      </c>
      <c r="G34" s="88"/>
      <c r="H34" s="89"/>
      <c r="I34" s="89"/>
      <c r="J34" s="128">
        <f t="shared" si="10"/>
        <v>0</v>
      </c>
      <c r="K34" s="133"/>
      <c r="L34" s="131">
        <f t="shared" si="11"/>
        <v>0</v>
      </c>
      <c r="M34" s="206"/>
      <c r="N34" s="328"/>
      <c r="O34" s="96" t="str">
        <f t="shared" si="12"/>
        <v/>
      </c>
      <c r="P34" s="331"/>
      <c r="Q34" s="332"/>
      <c r="R34" s="324"/>
    </row>
    <row r="35" spans="1:18" s="19" customFormat="1" ht="18" customHeight="1" x14ac:dyDescent="0.2">
      <c r="A35" s="177" t="s">
        <v>67</v>
      </c>
      <c r="B35" s="75"/>
      <c r="C35" s="75"/>
      <c r="D35" s="94"/>
      <c r="E35" s="94"/>
      <c r="F35" s="126"/>
      <c r="G35" s="94"/>
      <c r="H35" s="95"/>
      <c r="I35" s="95"/>
      <c r="J35" s="129">
        <f t="shared" si="1"/>
        <v>0</v>
      </c>
      <c r="K35" s="135"/>
      <c r="L35" s="208">
        <f t="shared" si="2"/>
        <v>0</v>
      </c>
      <c r="M35" s="209"/>
      <c r="N35" s="106"/>
      <c r="O35" s="97" t="str">
        <f t="shared" si="3"/>
        <v/>
      </c>
      <c r="P35" s="98"/>
      <c r="Q35" s="99"/>
      <c r="R35" s="324"/>
    </row>
    <row r="36" spans="1:18" s="19" customFormat="1" ht="15" thickBot="1" x14ac:dyDescent="0.25">
      <c r="A36" s="50" t="s">
        <v>68</v>
      </c>
      <c r="B36" s="49"/>
      <c r="C36" s="80" t="s">
        <v>69</v>
      </c>
      <c r="D36" s="81" t="str">
        <f>IF(MIN(D21:D35)&lt;1/1/2021,"",MIN(D21:D35))</f>
        <v/>
      </c>
      <c r="E36" s="81" t="str">
        <f>IF(MAX(E21:E35)&lt;1/1/2028,"",MAX(E21:E35))</f>
        <v/>
      </c>
      <c r="F36" s="121" t="str">
        <f>IF(D36="","Renseigner date de la facture",IF(E36="","Renseigner date d''acquittement (décaissement)",IF(OR(D36&lt;$D$5,D36&gt;#REF!),"Date de facturation inéligible, cette dépense sera écartée",IF(AND(D36&gt;$D$6,D36&lt;=#REF!),"Justifier que la réalisation/réception/mise en service soit intervenue pendant la période d'exécution physique",IF(E36&gt;#REF!,"Acquittement hors date d'éligiblité, cette dépense sera écartée",IF(E36&lt;D36,"Justifier pour l'acquittement est intervenu avant la facturation",""))))))</f>
        <v>Renseigner date de la facture</v>
      </c>
      <c r="G36" s="79"/>
      <c r="H36" s="82"/>
      <c r="I36" s="83"/>
      <c r="J36" s="240">
        <f>SUM(J21:J35)</f>
        <v>1200</v>
      </c>
      <c r="K36" s="246">
        <f>SUM(K21:K35)</f>
        <v>1000</v>
      </c>
      <c r="L36" s="241">
        <f>SUM(L21:L35)</f>
        <v>200</v>
      </c>
      <c r="M36" s="181"/>
      <c r="N36" s="247">
        <f>SUM(N21:N35)</f>
        <v>100</v>
      </c>
      <c r="O36" s="248">
        <f>SUM(O21:O35)</f>
        <v>900</v>
      </c>
      <c r="P36" s="84"/>
      <c r="Q36" s="85"/>
      <c r="R36" s="324"/>
    </row>
    <row r="37" spans="1:18" ht="51.75" thickBot="1" x14ac:dyDescent="0.25">
      <c r="A37" s="293" t="s">
        <v>27</v>
      </c>
      <c r="B37" s="294" t="s">
        <v>28</v>
      </c>
      <c r="C37" s="294" t="s">
        <v>29</v>
      </c>
      <c r="D37" s="294" t="s">
        <v>70</v>
      </c>
      <c r="E37" s="294" t="s">
        <v>71</v>
      </c>
      <c r="F37" s="294" t="s">
        <v>32</v>
      </c>
      <c r="G37" s="294" t="s">
        <v>33</v>
      </c>
      <c r="H37" s="294" t="s">
        <v>34</v>
      </c>
      <c r="I37" s="294" t="s">
        <v>35</v>
      </c>
      <c r="J37" s="296" t="s">
        <v>36</v>
      </c>
      <c r="K37" s="300" t="s">
        <v>37</v>
      </c>
      <c r="L37" s="301" t="s">
        <v>38</v>
      </c>
      <c r="M37" s="302" t="s">
        <v>72</v>
      </c>
      <c r="N37" s="154" t="s">
        <v>40</v>
      </c>
      <c r="O37" s="155" t="s">
        <v>41</v>
      </c>
      <c r="P37" s="156" t="s">
        <v>42</v>
      </c>
      <c r="Q37" s="157" t="s">
        <v>43</v>
      </c>
    </row>
    <row r="38" spans="1:18" s="77" customFormat="1" ht="24" thickBot="1" x14ac:dyDescent="0.3">
      <c r="A38" s="101" t="s">
        <v>44</v>
      </c>
      <c r="B38" s="158" t="s">
        <v>73</v>
      </c>
      <c r="C38" s="159"/>
      <c r="D38" s="160"/>
      <c r="E38" s="160"/>
      <c r="F38" s="160"/>
      <c r="G38" s="160"/>
      <c r="H38" s="160"/>
      <c r="I38" s="160"/>
      <c r="J38" s="160"/>
      <c r="K38" s="159"/>
      <c r="L38" s="160"/>
      <c r="M38" s="170"/>
      <c r="N38" s="161"/>
      <c r="O38" s="162"/>
      <c r="P38" s="162"/>
      <c r="Q38" s="163"/>
    </row>
    <row r="39" spans="1:18" s="18" customFormat="1" ht="18.75" thickBot="1" x14ac:dyDescent="0.3">
      <c r="A39" s="101" t="s">
        <v>46</v>
      </c>
      <c r="B39" s="158" t="s">
        <v>74</v>
      </c>
      <c r="C39" s="171" t="s">
        <v>75</v>
      </c>
      <c r="D39" s="172" t="s">
        <v>48</v>
      </c>
      <c r="E39" s="172" t="s">
        <v>49</v>
      </c>
      <c r="F39" s="172" t="s">
        <v>50</v>
      </c>
      <c r="G39" s="172" t="s">
        <v>51</v>
      </c>
      <c r="H39" s="172" t="s">
        <v>52</v>
      </c>
      <c r="I39" s="172" t="s">
        <v>53</v>
      </c>
      <c r="J39" s="172" t="s">
        <v>54</v>
      </c>
      <c r="K39" s="171" t="s">
        <v>55</v>
      </c>
      <c r="L39" s="172" t="s">
        <v>56</v>
      </c>
      <c r="M39" s="184" t="s">
        <v>57</v>
      </c>
      <c r="N39" s="173" t="s">
        <v>58</v>
      </c>
      <c r="O39" s="174" t="s">
        <v>59</v>
      </c>
      <c r="P39" s="174" t="s">
        <v>60</v>
      </c>
      <c r="Q39" s="175" t="s">
        <v>61</v>
      </c>
    </row>
    <row r="40" spans="1:18" s="18" customFormat="1" ht="20.45" customHeight="1" x14ac:dyDescent="0.25">
      <c r="A40" s="102" t="s">
        <v>63</v>
      </c>
      <c r="B40" s="100"/>
      <c r="C40" s="86"/>
      <c r="D40" s="207"/>
      <c r="E40" s="207"/>
      <c r="F40" s="78" t="str">
        <f t="shared" ref="F40:F51" si="13">IF(OR(D40="",E40=""),"Date d'émission ou d'acquittement manquante",IF(OR(D40&lt;$D$5,D40&gt;$D$6),"Date de facturation inéligible, cette dépense sera écartée",IF(E40&gt;$D$6,"Acquittement hors date d'éligiblité, cette dépense sera écartée",IF(E40&lt;D40,"Justifier pourquoi l'acquittement est intervenu avant la facturation",""))))</f>
        <v>Date d'émission ou d'acquittement manquante</v>
      </c>
      <c r="G40" s="207"/>
      <c r="H40" s="168"/>
      <c r="I40" s="168"/>
      <c r="J40" s="127">
        <f t="shared" ref="J40:J52" si="14">ROUND(SUM(H40+I40),2)</f>
        <v>0</v>
      </c>
      <c r="K40" s="210"/>
      <c r="L40" s="211">
        <f>ROUND(J40-K40,2)</f>
        <v>0</v>
      </c>
      <c r="M40" s="212"/>
      <c r="N40" s="327"/>
      <c r="O40" s="68" t="str">
        <f>IF(N40&lt;&gt;"",ROUND(K40-N40,2),"")</f>
        <v/>
      </c>
      <c r="P40" s="329"/>
      <c r="Q40" s="330"/>
    </row>
    <row r="41" spans="1:18" s="18" customFormat="1" ht="20.45" customHeight="1" x14ac:dyDescent="0.25">
      <c r="A41" s="86"/>
      <c r="B41" s="86"/>
      <c r="C41" s="86"/>
      <c r="D41" s="207"/>
      <c r="E41" s="207"/>
      <c r="F41" s="78" t="str">
        <f t="shared" si="13"/>
        <v>Date d'émission ou d'acquittement manquante</v>
      </c>
      <c r="G41" s="207"/>
      <c r="H41" s="89"/>
      <c r="I41" s="89"/>
      <c r="J41" s="127">
        <f t="shared" ref="J41:J42" si="15">ROUND(SUM(H41+I41),2)</f>
        <v>0</v>
      </c>
      <c r="K41" s="210"/>
      <c r="L41" s="211">
        <f t="shared" ref="L41:L52" si="16">ROUND(J41-K41,2)</f>
        <v>0</v>
      </c>
      <c r="M41" s="212"/>
      <c r="N41" s="328"/>
      <c r="O41" s="96" t="str">
        <f t="shared" ref="O41:O42" si="17">IF(N41&lt;&gt;"",ROUND(K41-N41,2),"")</f>
        <v/>
      </c>
      <c r="P41" s="331"/>
      <c r="Q41" s="332"/>
    </row>
    <row r="42" spans="1:18" s="18" customFormat="1" ht="20.45" customHeight="1" x14ac:dyDescent="0.25">
      <c r="A42" s="86"/>
      <c r="B42" s="86"/>
      <c r="C42" s="86"/>
      <c r="D42" s="207"/>
      <c r="E42" s="207"/>
      <c r="F42" s="78" t="str">
        <f t="shared" si="13"/>
        <v>Date d'émission ou d'acquittement manquante</v>
      </c>
      <c r="G42" s="207"/>
      <c r="H42" s="89"/>
      <c r="I42" s="89"/>
      <c r="J42" s="127">
        <f t="shared" si="15"/>
        <v>0</v>
      </c>
      <c r="K42" s="210"/>
      <c r="L42" s="211">
        <f t="shared" si="16"/>
        <v>0</v>
      </c>
      <c r="M42" s="212"/>
      <c r="N42" s="328"/>
      <c r="O42" s="96" t="str">
        <f t="shared" si="17"/>
        <v/>
      </c>
      <c r="P42" s="331"/>
      <c r="Q42" s="332"/>
    </row>
    <row r="43" spans="1:18" s="18" customFormat="1" ht="20.45" customHeight="1" x14ac:dyDescent="0.25">
      <c r="A43" s="86"/>
      <c r="B43" s="86"/>
      <c r="C43" s="86"/>
      <c r="D43" s="207"/>
      <c r="E43" s="207"/>
      <c r="F43" s="78" t="str">
        <f t="shared" si="13"/>
        <v>Date d'émission ou d'acquittement manquante</v>
      </c>
      <c r="G43" s="207"/>
      <c r="H43" s="89"/>
      <c r="I43" s="89"/>
      <c r="J43" s="127">
        <f t="shared" ref="J43:J45" si="18">ROUND(SUM(H43+I43),2)</f>
        <v>0</v>
      </c>
      <c r="K43" s="210"/>
      <c r="L43" s="211">
        <f t="shared" si="16"/>
        <v>0</v>
      </c>
      <c r="M43" s="212"/>
      <c r="N43" s="328"/>
      <c r="O43" s="96" t="str">
        <f t="shared" ref="O43:O45" si="19">IF(N43&lt;&gt;"",ROUND(K43-N43,2),"")</f>
        <v/>
      </c>
      <c r="P43" s="331"/>
      <c r="Q43" s="332"/>
    </row>
    <row r="44" spans="1:18" s="18" customFormat="1" ht="12.6" customHeight="1" x14ac:dyDescent="0.25">
      <c r="A44" s="86"/>
      <c r="B44" s="86"/>
      <c r="C44" s="86"/>
      <c r="D44" s="207"/>
      <c r="E44" s="207"/>
      <c r="F44" s="78" t="str">
        <f t="shared" si="13"/>
        <v>Date d'émission ou d'acquittement manquante</v>
      </c>
      <c r="G44" s="207"/>
      <c r="H44" s="89"/>
      <c r="I44" s="89"/>
      <c r="J44" s="127">
        <f t="shared" si="18"/>
        <v>0</v>
      </c>
      <c r="K44" s="210"/>
      <c r="L44" s="211">
        <f t="shared" si="16"/>
        <v>0</v>
      </c>
      <c r="M44" s="212"/>
      <c r="N44" s="328"/>
      <c r="O44" s="96" t="str">
        <f t="shared" si="19"/>
        <v/>
      </c>
      <c r="P44" s="331"/>
      <c r="Q44" s="332"/>
    </row>
    <row r="45" spans="1:18" s="18" customFormat="1" ht="12.6" customHeight="1" x14ac:dyDescent="0.25">
      <c r="A45" s="86"/>
      <c r="B45" s="86"/>
      <c r="C45" s="86"/>
      <c r="D45" s="207"/>
      <c r="E45" s="207"/>
      <c r="F45" s="78" t="str">
        <f t="shared" si="13"/>
        <v>Date d'émission ou d'acquittement manquante</v>
      </c>
      <c r="G45" s="207"/>
      <c r="H45" s="89"/>
      <c r="I45" s="89"/>
      <c r="J45" s="127">
        <f t="shared" si="18"/>
        <v>0</v>
      </c>
      <c r="K45" s="210"/>
      <c r="L45" s="211">
        <f t="shared" si="16"/>
        <v>0</v>
      </c>
      <c r="M45" s="212"/>
      <c r="N45" s="328"/>
      <c r="O45" s="96" t="str">
        <f t="shared" si="19"/>
        <v/>
      </c>
      <c r="P45" s="331"/>
      <c r="Q45" s="332"/>
    </row>
    <row r="46" spans="1:18" s="18" customFormat="1" ht="12.6" customHeight="1" x14ac:dyDescent="0.25">
      <c r="A46" s="86"/>
      <c r="B46" s="87"/>
      <c r="C46" s="86"/>
      <c r="D46" s="88"/>
      <c r="E46" s="88"/>
      <c r="F46" s="78" t="str">
        <f t="shared" si="13"/>
        <v>Date d'émission ou d'acquittement manquante</v>
      </c>
      <c r="G46" s="88"/>
      <c r="H46" s="89"/>
      <c r="I46" s="89"/>
      <c r="J46" s="127">
        <f t="shared" ref="J46:J48" si="20">ROUND(SUM(H46+I46),2)</f>
        <v>0</v>
      </c>
      <c r="K46" s="133"/>
      <c r="L46" s="211">
        <f t="shared" si="16"/>
        <v>0</v>
      </c>
      <c r="M46" s="212"/>
      <c r="N46" s="328"/>
      <c r="O46" s="96" t="str">
        <f t="shared" ref="O46:O48" si="21">IF(N46&lt;&gt;"",ROUND(K46-N46,2),"")</f>
        <v/>
      </c>
      <c r="P46" s="331"/>
      <c r="Q46" s="332"/>
    </row>
    <row r="47" spans="1:18" s="18" customFormat="1" ht="12.6" customHeight="1" x14ac:dyDescent="0.25">
      <c r="A47" s="86"/>
      <c r="B47" s="87"/>
      <c r="C47" s="86"/>
      <c r="D47" s="88"/>
      <c r="E47" s="88"/>
      <c r="F47" s="78" t="str">
        <f t="shared" si="13"/>
        <v>Date d'émission ou d'acquittement manquante</v>
      </c>
      <c r="G47" s="88"/>
      <c r="H47" s="89"/>
      <c r="I47" s="89"/>
      <c r="J47" s="127">
        <f t="shared" si="20"/>
        <v>0</v>
      </c>
      <c r="K47" s="133"/>
      <c r="L47" s="211">
        <f t="shared" si="16"/>
        <v>0</v>
      </c>
      <c r="M47" s="212"/>
      <c r="N47" s="328"/>
      <c r="O47" s="96" t="str">
        <f t="shared" si="21"/>
        <v/>
      </c>
      <c r="P47" s="331"/>
      <c r="Q47" s="332"/>
    </row>
    <row r="48" spans="1:18" s="18" customFormat="1" ht="12.6" customHeight="1" x14ac:dyDescent="0.25">
      <c r="A48" s="86"/>
      <c r="B48" s="87"/>
      <c r="C48" s="86"/>
      <c r="D48" s="88"/>
      <c r="E48" s="88"/>
      <c r="F48" s="78" t="str">
        <f t="shared" si="13"/>
        <v>Date d'émission ou d'acquittement manquante</v>
      </c>
      <c r="G48" s="88"/>
      <c r="H48" s="89"/>
      <c r="I48" s="89"/>
      <c r="J48" s="127">
        <f t="shared" si="20"/>
        <v>0</v>
      </c>
      <c r="K48" s="133"/>
      <c r="L48" s="211">
        <f t="shared" si="16"/>
        <v>0</v>
      </c>
      <c r="M48" s="212"/>
      <c r="N48" s="328"/>
      <c r="O48" s="96" t="str">
        <f t="shared" si="21"/>
        <v/>
      </c>
      <c r="P48" s="331"/>
      <c r="Q48" s="332"/>
    </row>
    <row r="49" spans="1:17" s="19" customFormat="1" ht="12.6" customHeight="1" x14ac:dyDescent="0.2">
      <c r="A49" s="102"/>
      <c r="B49" s="87"/>
      <c r="C49" s="86"/>
      <c r="D49" s="88"/>
      <c r="E49" s="88"/>
      <c r="F49" s="78" t="str">
        <f t="shared" si="13"/>
        <v>Date d'émission ou d'acquittement manquante</v>
      </c>
      <c r="G49" s="88"/>
      <c r="H49" s="89"/>
      <c r="I49" s="89"/>
      <c r="J49" s="127">
        <f>ROUND(SUM(H49+I49),2)</f>
        <v>0</v>
      </c>
      <c r="K49" s="133"/>
      <c r="L49" s="211">
        <f t="shared" si="16"/>
        <v>0</v>
      </c>
      <c r="M49" s="212"/>
      <c r="N49" s="328"/>
      <c r="O49" s="96" t="str">
        <f>IF(N49&lt;&gt;"",ROUND(K49-N49,2),"")</f>
        <v/>
      </c>
      <c r="P49" s="331"/>
      <c r="Q49" s="332"/>
    </row>
    <row r="50" spans="1:17" s="19" customFormat="1" ht="12.6" customHeight="1" x14ac:dyDescent="0.2">
      <c r="A50" s="102"/>
      <c r="B50" s="87"/>
      <c r="C50" s="86"/>
      <c r="D50" s="88"/>
      <c r="E50" s="88"/>
      <c r="F50" s="78" t="str">
        <f t="shared" si="13"/>
        <v>Date d'émission ou d'acquittement manquante</v>
      </c>
      <c r="G50" s="88"/>
      <c r="H50" s="89"/>
      <c r="I50" s="89"/>
      <c r="J50" s="127">
        <f>ROUND(SUM(H50+I50),2)</f>
        <v>0</v>
      </c>
      <c r="K50" s="133"/>
      <c r="L50" s="211">
        <f t="shared" si="16"/>
        <v>0</v>
      </c>
      <c r="M50" s="212"/>
      <c r="N50" s="328"/>
      <c r="O50" s="96" t="str">
        <f>IF(N50&lt;&gt;"",ROUND(K50-N50,2),"")</f>
        <v/>
      </c>
      <c r="P50" s="331"/>
      <c r="Q50" s="332"/>
    </row>
    <row r="51" spans="1:17" s="77" customFormat="1" ht="12.6" customHeight="1" x14ac:dyDescent="0.25">
      <c r="A51" s="102"/>
      <c r="B51" s="87"/>
      <c r="C51" s="86"/>
      <c r="D51" s="88"/>
      <c r="E51" s="88"/>
      <c r="F51" s="78" t="str">
        <f t="shared" si="13"/>
        <v>Date d'émission ou d'acquittement manquante</v>
      </c>
      <c r="G51" s="88"/>
      <c r="H51" s="89"/>
      <c r="I51" s="89"/>
      <c r="J51" s="127">
        <f>ROUND(SUM(H51+I51),2)</f>
        <v>0</v>
      </c>
      <c r="K51" s="133"/>
      <c r="L51" s="211">
        <f t="shared" si="16"/>
        <v>0</v>
      </c>
      <c r="M51" s="212"/>
      <c r="N51" s="328"/>
      <c r="O51" s="96" t="str">
        <f>IF(N51&lt;&gt;"",ROUND(K51-N51,2),"")</f>
        <v/>
      </c>
      <c r="P51" s="331"/>
      <c r="Q51" s="332"/>
    </row>
    <row r="52" spans="1:17" s="18" customFormat="1" ht="15" x14ac:dyDescent="0.25">
      <c r="A52" s="177" t="s">
        <v>67</v>
      </c>
      <c r="B52" s="75"/>
      <c r="C52" s="75"/>
      <c r="D52" s="94"/>
      <c r="E52" s="94"/>
      <c r="F52" s="126"/>
      <c r="G52" s="94"/>
      <c r="H52" s="95"/>
      <c r="I52" s="95"/>
      <c r="J52" s="129">
        <f t="shared" si="14"/>
        <v>0</v>
      </c>
      <c r="K52" s="135"/>
      <c r="L52" s="132">
        <f t="shared" si="16"/>
        <v>0</v>
      </c>
      <c r="M52" s="209"/>
      <c r="N52" s="106"/>
      <c r="O52" s="97" t="str">
        <f t="shared" ref="O52" si="22">IF(N52&lt;&gt;"",ROUND(K52-N52,2),"")</f>
        <v/>
      </c>
      <c r="P52" s="98"/>
      <c r="Q52" s="99"/>
    </row>
    <row r="53" spans="1:17" s="18" customFormat="1" ht="15.75" thickBot="1" x14ac:dyDescent="0.3">
      <c r="A53" s="50" t="s">
        <v>68</v>
      </c>
      <c r="B53" s="49"/>
      <c r="C53" s="20" t="s">
        <v>69</v>
      </c>
      <c r="D53" s="21" t="str">
        <f>IF(MIN(D40:D52)&lt;1/1/2021,"",MIN(D40:D52))</f>
        <v/>
      </c>
      <c r="E53" s="21" t="str">
        <f>IF(MAX(E40:E52)&lt;2/2/2028,"",MAX(E40:E52))</f>
        <v/>
      </c>
      <c r="F53" s="121" t="str">
        <f>IF(D53="","Renseigner date de la facture",IF(E53="","Renseigner date d''acquittement (décaissement)",IF(OR(D53&lt;$D$5,D53&gt;#REF!),"Date de facturation inéligible, cette dépense sera écartée",IF(AND(D53&gt;$D$6,D53&lt;=#REF!),"Justifier que la réalisation/réception/mise en service soit intervenue pendant la période d'exécution physique",IF(E53&gt;#REF!,"Acquittement hors date d'éligiblité, cette dépense sera écartée",IF(E53&lt;D53,"Justifier pour l'acquittement est intervenu avant la facturation",""))))))</f>
        <v>Renseigner date de la facture</v>
      </c>
      <c r="G53" s="49"/>
      <c r="H53" s="51"/>
      <c r="I53" s="52"/>
      <c r="J53" s="240">
        <f>SUM(J40:J52)</f>
        <v>0</v>
      </c>
      <c r="K53" s="136">
        <f>SUM(K40:K52)</f>
        <v>0</v>
      </c>
      <c r="L53" s="241">
        <f>SUM(L40:L52)</f>
        <v>0</v>
      </c>
      <c r="M53" s="181"/>
      <c r="N53" s="244">
        <f>SUM(N40:N52)</f>
        <v>0</v>
      </c>
      <c r="O53" s="245">
        <f>SUM(O40:O52)</f>
        <v>0</v>
      </c>
      <c r="P53" s="53"/>
      <c r="Q53" s="54"/>
    </row>
    <row r="54" spans="1:17" ht="51.75" thickBot="1" x14ac:dyDescent="0.25">
      <c r="A54" s="110" t="s">
        <v>27</v>
      </c>
      <c r="B54" s="111" t="s">
        <v>28</v>
      </c>
      <c r="C54" s="111" t="s">
        <v>29</v>
      </c>
      <c r="D54" s="111" t="s">
        <v>70</v>
      </c>
      <c r="E54" s="111" t="s">
        <v>71</v>
      </c>
      <c r="F54" s="111" t="s">
        <v>32</v>
      </c>
      <c r="G54" s="111" t="s">
        <v>33</v>
      </c>
      <c r="H54" s="111" t="s">
        <v>34</v>
      </c>
      <c r="I54" s="111" t="s">
        <v>35</v>
      </c>
      <c r="J54" s="167" t="s">
        <v>36</v>
      </c>
      <c r="K54" s="137" t="s">
        <v>37</v>
      </c>
      <c r="L54" s="130" t="s">
        <v>38</v>
      </c>
      <c r="M54" s="112" t="s">
        <v>72</v>
      </c>
      <c r="N54" s="154" t="s">
        <v>40</v>
      </c>
      <c r="O54" s="155" t="s">
        <v>41</v>
      </c>
      <c r="P54" s="156" t="s">
        <v>42</v>
      </c>
      <c r="Q54" s="157" t="s">
        <v>43</v>
      </c>
    </row>
    <row r="55" spans="1:17" s="18" customFormat="1" ht="24" thickBot="1" x14ac:dyDescent="0.3">
      <c r="A55" s="101" t="s">
        <v>44</v>
      </c>
      <c r="B55" s="158" t="s">
        <v>76</v>
      </c>
      <c r="C55" s="159"/>
      <c r="D55" s="160"/>
      <c r="E55" s="160"/>
      <c r="F55" s="160"/>
      <c r="G55" s="160"/>
      <c r="H55" s="160"/>
      <c r="I55" s="160"/>
      <c r="J55" s="160"/>
      <c r="K55" s="159"/>
      <c r="L55" s="160"/>
      <c r="M55" s="170"/>
      <c r="N55" s="161"/>
      <c r="O55" s="162"/>
      <c r="P55" s="162"/>
      <c r="Q55" s="163"/>
    </row>
    <row r="56" spans="1:17" s="19" customFormat="1" ht="18.75" thickBot="1" x14ac:dyDescent="0.25">
      <c r="A56" s="101" t="s">
        <v>46</v>
      </c>
      <c r="B56" s="158" t="s">
        <v>77</v>
      </c>
      <c r="C56" s="171" t="s">
        <v>48</v>
      </c>
      <c r="D56" s="172" t="s">
        <v>49</v>
      </c>
      <c r="E56" s="172" t="s">
        <v>50</v>
      </c>
      <c r="F56" s="172" t="s">
        <v>51</v>
      </c>
      <c r="G56" s="172" t="s">
        <v>52</v>
      </c>
      <c r="H56" s="172" t="s">
        <v>53</v>
      </c>
      <c r="I56" s="172" t="s">
        <v>54</v>
      </c>
      <c r="J56" s="172" t="s">
        <v>55</v>
      </c>
      <c r="K56" s="171" t="s">
        <v>56</v>
      </c>
      <c r="L56" s="172" t="s">
        <v>57</v>
      </c>
      <c r="M56" s="184" t="s">
        <v>58</v>
      </c>
      <c r="N56" s="173" t="s">
        <v>59</v>
      </c>
      <c r="O56" s="174" t="s">
        <v>60</v>
      </c>
      <c r="P56" s="174" t="s">
        <v>61</v>
      </c>
      <c r="Q56" s="175" t="s">
        <v>62</v>
      </c>
    </row>
    <row r="57" spans="1:17" s="19" customFormat="1" ht="15" customHeight="1" x14ac:dyDescent="0.2">
      <c r="A57" s="102"/>
      <c r="B57" s="86"/>
      <c r="C57" s="86"/>
      <c r="D57" s="207"/>
      <c r="E57" s="213"/>
      <c r="F57" s="78" t="str">
        <f t="shared" ref="F57:F67" si="23">IF(OR(D57="",E57=""),"Date d'émission ou d'acquittement manquante",IF(OR(D57&lt;$D$5,D57&gt;$D$6),"Date de facturation inéligible, cette dépense sera écartée",IF(E57&gt;$D$6,"Acquittement hors date d'éligiblité, cette dépense sera écartée",IF(E57&lt;D57,"Justifier pourquoi l'acquittement est intervenu avant la facturation",""))))</f>
        <v>Date d'émission ou d'acquittement manquante</v>
      </c>
      <c r="G57" s="214"/>
      <c r="H57" s="89"/>
      <c r="I57" s="89"/>
      <c r="J57" s="127">
        <f t="shared" ref="J57:J68" si="24">ROUND(SUM(H57+I57),2)</f>
        <v>0</v>
      </c>
      <c r="K57" s="210"/>
      <c r="L57" s="131">
        <f>ROUND(J57-K57,2)</f>
        <v>0</v>
      </c>
      <c r="M57" s="206"/>
      <c r="N57" s="327"/>
      <c r="O57" s="68" t="str">
        <f t="shared" ref="O57:O68" si="25">IF(N57&lt;&gt;"",ROUND(K57-N57,2),"")</f>
        <v/>
      </c>
      <c r="P57" s="329"/>
      <c r="Q57" s="330"/>
    </row>
    <row r="58" spans="1:17" s="77" customFormat="1" ht="15" customHeight="1" x14ac:dyDescent="0.25">
      <c r="A58" s="102"/>
      <c r="B58" s="87"/>
      <c r="C58" s="86"/>
      <c r="D58" s="88"/>
      <c r="E58" s="88"/>
      <c r="F58" s="78" t="str">
        <f t="shared" si="23"/>
        <v>Date d'émission ou d'acquittement manquante</v>
      </c>
      <c r="G58" s="88"/>
      <c r="H58" s="89"/>
      <c r="I58" s="89"/>
      <c r="J58" s="127">
        <f t="shared" si="24"/>
        <v>0</v>
      </c>
      <c r="K58" s="133"/>
      <c r="L58" s="131">
        <f t="shared" ref="L58:L68" si="26">ROUND(J58-K58,2)</f>
        <v>0</v>
      </c>
      <c r="M58" s="212"/>
      <c r="N58" s="328"/>
      <c r="O58" s="96" t="str">
        <f t="shared" si="25"/>
        <v/>
      </c>
      <c r="P58" s="331"/>
      <c r="Q58" s="332"/>
    </row>
    <row r="59" spans="1:17" s="77" customFormat="1" ht="15" customHeight="1" x14ac:dyDescent="0.25">
      <c r="A59" s="102"/>
      <c r="B59" s="87"/>
      <c r="C59" s="86"/>
      <c r="D59" s="88"/>
      <c r="E59" s="88"/>
      <c r="F59" s="78" t="str">
        <f t="shared" si="23"/>
        <v>Date d'émission ou d'acquittement manquante</v>
      </c>
      <c r="G59" s="88"/>
      <c r="H59" s="89"/>
      <c r="I59" s="89"/>
      <c r="J59" s="127">
        <f t="shared" ref="J59" si="27">ROUND(SUM(H59+I59),2)</f>
        <v>0</v>
      </c>
      <c r="K59" s="133"/>
      <c r="L59" s="131">
        <f t="shared" si="26"/>
        <v>0</v>
      </c>
      <c r="M59" s="212"/>
      <c r="N59" s="328"/>
      <c r="O59" s="96" t="str">
        <f t="shared" ref="O59" si="28">IF(N59&lt;&gt;"",ROUND(K59-N59,2),"")</f>
        <v/>
      </c>
      <c r="P59" s="331"/>
      <c r="Q59" s="332"/>
    </row>
    <row r="60" spans="1:17" s="77" customFormat="1" ht="15" customHeight="1" x14ac:dyDescent="0.25">
      <c r="A60" s="102"/>
      <c r="B60" s="87"/>
      <c r="C60" s="86"/>
      <c r="D60" s="88"/>
      <c r="E60" s="88"/>
      <c r="F60" s="78" t="str">
        <f t="shared" si="23"/>
        <v>Date d'émission ou d'acquittement manquante</v>
      </c>
      <c r="G60" s="88"/>
      <c r="H60" s="89"/>
      <c r="I60" s="89"/>
      <c r="J60" s="127">
        <f t="shared" ref="J60:J61" si="29">ROUND(SUM(H60+I60),2)</f>
        <v>0</v>
      </c>
      <c r="K60" s="133"/>
      <c r="L60" s="131">
        <f t="shared" si="26"/>
        <v>0</v>
      </c>
      <c r="M60" s="212"/>
      <c r="N60" s="328"/>
      <c r="O60" s="96" t="str">
        <f t="shared" ref="O60:O61" si="30">IF(N60&lt;&gt;"",ROUND(K60-N60,2),"")</f>
        <v/>
      </c>
      <c r="P60" s="331"/>
      <c r="Q60" s="332"/>
    </row>
    <row r="61" spans="1:17" s="77" customFormat="1" ht="15" customHeight="1" x14ac:dyDescent="0.25">
      <c r="A61" s="102"/>
      <c r="B61" s="87"/>
      <c r="C61" s="86"/>
      <c r="D61" s="88"/>
      <c r="E61" s="88"/>
      <c r="F61" s="78" t="str">
        <f t="shared" si="23"/>
        <v>Date d'émission ou d'acquittement manquante</v>
      </c>
      <c r="G61" s="88"/>
      <c r="H61" s="89"/>
      <c r="I61" s="89"/>
      <c r="J61" s="127">
        <f t="shared" si="29"/>
        <v>0</v>
      </c>
      <c r="K61" s="133"/>
      <c r="L61" s="131">
        <f t="shared" si="26"/>
        <v>0</v>
      </c>
      <c r="M61" s="212"/>
      <c r="N61" s="328"/>
      <c r="O61" s="96" t="str">
        <f t="shared" si="30"/>
        <v/>
      </c>
      <c r="P61" s="331"/>
      <c r="Q61" s="332"/>
    </row>
    <row r="62" spans="1:17" s="77" customFormat="1" ht="15" customHeight="1" x14ac:dyDescent="0.25">
      <c r="A62" s="102"/>
      <c r="B62" s="87"/>
      <c r="C62" s="86"/>
      <c r="D62" s="88"/>
      <c r="E62" s="88"/>
      <c r="F62" s="78" t="str">
        <f t="shared" si="23"/>
        <v>Date d'émission ou d'acquittement manquante</v>
      </c>
      <c r="G62" s="88"/>
      <c r="H62" s="89"/>
      <c r="I62" s="89"/>
      <c r="J62" s="127">
        <f t="shared" ref="J62" si="31">ROUND(SUM(H62+I62),2)</f>
        <v>0</v>
      </c>
      <c r="K62" s="133"/>
      <c r="L62" s="131">
        <f t="shared" si="26"/>
        <v>0</v>
      </c>
      <c r="M62" s="212"/>
      <c r="N62" s="328"/>
      <c r="O62" s="96" t="str">
        <f t="shared" ref="O62" si="32">IF(N62&lt;&gt;"",ROUND(K62-N62,2),"")</f>
        <v/>
      </c>
      <c r="P62" s="331"/>
      <c r="Q62" s="332"/>
    </row>
    <row r="63" spans="1:17" s="77" customFormat="1" ht="15" customHeight="1" x14ac:dyDescent="0.25">
      <c r="A63" s="102"/>
      <c r="B63" s="87"/>
      <c r="C63" s="86"/>
      <c r="D63" s="88"/>
      <c r="E63" s="88"/>
      <c r="F63" s="78" t="str">
        <f t="shared" si="23"/>
        <v>Date d'émission ou d'acquittement manquante</v>
      </c>
      <c r="G63" s="88"/>
      <c r="H63" s="89"/>
      <c r="I63" s="89"/>
      <c r="J63" s="127">
        <f t="shared" ref="J63:J65" si="33">ROUND(SUM(H63+I63),2)</f>
        <v>0</v>
      </c>
      <c r="K63" s="133"/>
      <c r="L63" s="131">
        <f t="shared" si="26"/>
        <v>0</v>
      </c>
      <c r="M63" s="212"/>
      <c r="N63" s="328"/>
      <c r="O63" s="96" t="str">
        <f t="shared" ref="O63:O65" si="34">IF(N63&lt;&gt;"",ROUND(K63-N63,2),"")</f>
        <v/>
      </c>
      <c r="P63" s="331"/>
      <c r="Q63" s="332"/>
    </row>
    <row r="64" spans="1:17" s="77" customFormat="1" ht="15" customHeight="1" x14ac:dyDescent="0.25">
      <c r="A64" s="102"/>
      <c r="B64" s="87"/>
      <c r="C64" s="86"/>
      <c r="D64" s="88"/>
      <c r="E64" s="88"/>
      <c r="F64" s="78" t="str">
        <f t="shared" si="23"/>
        <v>Date d'émission ou d'acquittement manquante</v>
      </c>
      <c r="G64" s="88"/>
      <c r="H64" s="89"/>
      <c r="I64" s="89"/>
      <c r="J64" s="127">
        <f t="shared" si="33"/>
        <v>0</v>
      </c>
      <c r="K64" s="133"/>
      <c r="L64" s="131">
        <f t="shared" si="26"/>
        <v>0</v>
      </c>
      <c r="M64" s="212"/>
      <c r="N64" s="328"/>
      <c r="O64" s="96" t="str">
        <f t="shared" si="34"/>
        <v/>
      </c>
      <c r="P64" s="331"/>
      <c r="Q64" s="332"/>
    </row>
    <row r="65" spans="1:22" s="77" customFormat="1" ht="15" customHeight="1" x14ac:dyDescent="0.25">
      <c r="A65" s="102"/>
      <c r="B65" s="87"/>
      <c r="C65" s="86"/>
      <c r="D65" s="88"/>
      <c r="E65" s="88"/>
      <c r="F65" s="78" t="str">
        <f t="shared" si="23"/>
        <v>Date d'émission ou d'acquittement manquante</v>
      </c>
      <c r="G65" s="88"/>
      <c r="H65" s="89"/>
      <c r="I65" s="89"/>
      <c r="J65" s="127">
        <f t="shared" si="33"/>
        <v>0</v>
      </c>
      <c r="K65" s="133"/>
      <c r="L65" s="131">
        <f t="shared" si="26"/>
        <v>0</v>
      </c>
      <c r="M65" s="212"/>
      <c r="N65" s="328"/>
      <c r="O65" s="96" t="str">
        <f t="shared" si="34"/>
        <v/>
      </c>
      <c r="P65" s="331"/>
      <c r="Q65" s="332"/>
    </row>
    <row r="66" spans="1:22" s="18" customFormat="1" ht="15" customHeight="1" x14ac:dyDescent="0.25">
      <c r="A66" s="102"/>
      <c r="B66" s="87"/>
      <c r="C66" s="86"/>
      <c r="D66" s="88"/>
      <c r="E66" s="88"/>
      <c r="F66" s="78" t="str">
        <f t="shared" si="23"/>
        <v>Date d'émission ou d'acquittement manquante</v>
      </c>
      <c r="G66" s="88"/>
      <c r="H66" s="89"/>
      <c r="I66" s="89"/>
      <c r="J66" s="127">
        <f>ROUND(SUM(H66+I66),2)</f>
        <v>0</v>
      </c>
      <c r="K66" s="133"/>
      <c r="L66" s="131">
        <f t="shared" si="26"/>
        <v>0</v>
      </c>
      <c r="M66" s="212"/>
      <c r="N66" s="328"/>
      <c r="O66" s="96" t="str">
        <f>IF(N66&lt;&gt;"",ROUND(K66-N66,2),"")</f>
        <v/>
      </c>
      <c r="P66" s="331"/>
      <c r="Q66" s="332"/>
    </row>
    <row r="67" spans="1:22" s="18" customFormat="1" ht="15" customHeight="1" x14ac:dyDescent="0.25">
      <c r="A67" s="102"/>
      <c r="B67" s="87"/>
      <c r="C67" s="86"/>
      <c r="D67" s="88"/>
      <c r="E67" s="88"/>
      <c r="F67" s="78" t="str">
        <f t="shared" si="23"/>
        <v>Date d'émission ou d'acquittement manquante</v>
      </c>
      <c r="G67" s="88"/>
      <c r="H67" s="89"/>
      <c r="I67" s="89"/>
      <c r="J67" s="127">
        <f>ROUND(SUM(H67+I67),2)</f>
        <v>0</v>
      </c>
      <c r="K67" s="133"/>
      <c r="L67" s="131">
        <f t="shared" si="26"/>
        <v>0</v>
      </c>
      <c r="M67" s="212"/>
      <c r="N67" s="328"/>
      <c r="O67" s="96" t="str">
        <f>IF(N67&lt;&gt;"",ROUND(K67-N67,2),"")</f>
        <v/>
      </c>
      <c r="P67" s="331"/>
      <c r="Q67" s="332"/>
    </row>
    <row r="68" spans="1:22" s="18" customFormat="1" ht="15" x14ac:dyDescent="0.25">
      <c r="A68" s="177" t="s">
        <v>67</v>
      </c>
      <c r="B68" s="75"/>
      <c r="C68" s="75"/>
      <c r="D68" s="94"/>
      <c r="E68" s="94"/>
      <c r="F68" s="93"/>
      <c r="G68" s="94"/>
      <c r="H68" s="95"/>
      <c r="I68" s="95"/>
      <c r="J68" s="129">
        <f t="shared" si="24"/>
        <v>0</v>
      </c>
      <c r="K68" s="135"/>
      <c r="L68" s="132">
        <f t="shared" si="26"/>
        <v>0</v>
      </c>
      <c r="M68" s="209"/>
      <c r="N68" s="106"/>
      <c r="O68" s="97" t="str">
        <f t="shared" si="25"/>
        <v/>
      </c>
      <c r="P68" s="98"/>
      <c r="Q68" s="99"/>
    </row>
    <row r="69" spans="1:22" s="18" customFormat="1" ht="15.75" thickBot="1" x14ac:dyDescent="0.3">
      <c r="A69" s="50" t="s">
        <v>68</v>
      </c>
      <c r="B69" s="49"/>
      <c r="C69" s="20" t="s">
        <v>69</v>
      </c>
      <c r="D69" s="21" t="str">
        <f>IF(MIN(D57:D68)&lt;1/1/2021,"",MIN(D57:D68))</f>
        <v/>
      </c>
      <c r="E69" s="21" t="str">
        <f>IF(MAX(E57:E68)&lt;2/2/2028,"",MAX(E57:E68))</f>
        <v/>
      </c>
      <c r="F69" s="121" t="str">
        <f>IF(D69="","Renseigner date de la facture",IF(E69="","Renseigner date d''acquittement (décaissement)",IF(OR(D69&lt;$D$5,D69&gt;#REF!),"Date de facturation inéligible, cette dépense sera écartée",IF(AND(D69&gt;$D$6,D69&lt;=#REF!),"Justifier que la réalisation/réception/mise en service soit intervenue pendant la période d'exécution physique",IF(E69&gt;#REF!,"Acquittement hors date d'éligiblité, cette dépense sera écartée",IF(E69&lt;D69,"Justifier pour l'acquittement est intervenu avant la facturation",""))))))</f>
        <v>Renseigner date de la facture</v>
      </c>
      <c r="G69" s="49"/>
      <c r="H69" s="51"/>
      <c r="I69" s="52"/>
      <c r="J69" s="240">
        <f>SUM(J57:J68)</f>
        <v>0</v>
      </c>
      <c r="K69" s="246">
        <f>SUM(K57:K68)</f>
        <v>0</v>
      </c>
      <c r="L69" s="241">
        <f>SUM(L57:L68)</f>
        <v>0</v>
      </c>
      <c r="M69" s="181"/>
      <c r="N69" s="242">
        <f>SUM(N57:N68)</f>
        <v>0</v>
      </c>
      <c r="O69" s="243">
        <f>SUM(O57:O68)</f>
        <v>0</v>
      </c>
      <c r="P69" s="119"/>
      <c r="Q69" s="120"/>
    </row>
    <row r="70" spans="1:22" ht="51.75" thickBot="1" x14ac:dyDescent="0.25">
      <c r="A70" s="293" t="s">
        <v>27</v>
      </c>
      <c r="B70" s="294" t="s">
        <v>28</v>
      </c>
      <c r="C70" s="294" t="s">
        <v>29</v>
      </c>
      <c r="D70" s="294" t="s">
        <v>70</v>
      </c>
      <c r="E70" s="294" t="s">
        <v>71</v>
      </c>
      <c r="F70" s="294" t="s">
        <v>32</v>
      </c>
      <c r="G70" s="294" t="s">
        <v>33</v>
      </c>
      <c r="H70" s="294" t="s">
        <v>34</v>
      </c>
      <c r="I70" s="294" t="s">
        <v>35</v>
      </c>
      <c r="J70" s="296" t="s">
        <v>36</v>
      </c>
      <c r="K70" s="300" t="s">
        <v>37</v>
      </c>
      <c r="L70" s="301" t="s">
        <v>38</v>
      </c>
      <c r="M70" s="302" t="s">
        <v>72</v>
      </c>
      <c r="N70" s="176" t="s">
        <v>40</v>
      </c>
      <c r="O70" s="155" t="s">
        <v>41</v>
      </c>
      <c r="P70" s="155" t="s">
        <v>42</v>
      </c>
      <c r="Q70" s="157" t="s">
        <v>43</v>
      </c>
    </row>
    <row r="71" spans="1:22" s="18" customFormat="1" ht="24" thickBot="1" x14ac:dyDescent="0.3">
      <c r="A71" s="101" t="s">
        <v>44</v>
      </c>
      <c r="B71" s="158" t="s">
        <v>76</v>
      </c>
      <c r="C71" s="159"/>
      <c r="D71" s="160"/>
      <c r="E71" s="160"/>
      <c r="F71" s="160"/>
      <c r="G71" s="160"/>
      <c r="H71" s="160"/>
      <c r="I71" s="160"/>
      <c r="J71" s="160"/>
      <c r="K71" s="159"/>
      <c r="L71" s="160"/>
      <c r="M71" s="170"/>
      <c r="N71" s="161"/>
      <c r="O71" s="162"/>
      <c r="P71" s="162"/>
      <c r="Q71" s="163"/>
    </row>
    <row r="72" spans="1:22" ht="18.75" thickBot="1" x14ac:dyDescent="0.25">
      <c r="A72" s="101" t="s">
        <v>46</v>
      </c>
      <c r="B72" s="158" t="s">
        <v>77</v>
      </c>
      <c r="C72" s="171" t="s">
        <v>48</v>
      </c>
      <c r="D72" s="172" t="s">
        <v>49</v>
      </c>
      <c r="E72" s="172" t="s">
        <v>50</v>
      </c>
      <c r="F72" s="172" t="s">
        <v>51</v>
      </c>
      <c r="G72" s="172" t="s">
        <v>52</v>
      </c>
      <c r="H72" s="172" t="s">
        <v>53</v>
      </c>
      <c r="I72" s="172" t="s">
        <v>54</v>
      </c>
      <c r="J72" s="172" t="s">
        <v>55</v>
      </c>
      <c r="K72" s="171" t="s">
        <v>56</v>
      </c>
      <c r="L72" s="172" t="s">
        <v>57</v>
      </c>
      <c r="M72" s="184" t="s">
        <v>58</v>
      </c>
      <c r="N72" s="173" t="s">
        <v>59</v>
      </c>
      <c r="O72" s="174" t="s">
        <v>60</v>
      </c>
      <c r="P72" s="174" t="s">
        <v>61</v>
      </c>
      <c r="Q72" s="175" t="s">
        <v>62</v>
      </c>
      <c r="R72" s="26"/>
      <c r="S72" s="26"/>
      <c r="T72" s="26"/>
      <c r="U72" s="26"/>
      <c r="V72" s="26"/>
    </row>
    <row r="73" spans="1:22" ht="14.45" customHeight="1" x14ac:dyDescent="0.2">
      <c r="A73" s="102"/>
      <c r="B73" s="86"/>
      <c r="C73" s="86"/>
      <c r="D73" s="207"/>
      <c r="E73" s="213"/>
      <c r="F73" s="78" t="str">
        <f t="shared" ref="F73:F77" si="35">IF(OR(D73="",E73=""),"Date d'émission ou d'acquittement manquante",IF(OR(D73&lt;$D$5,D73&gt;$D$6),"Date de facturation inéligible, cette dépense sera écartée",IF(E73&gt;$D$6,"Acquittement hors date d'éligiblité, cette dépense sera écartée",IF(E73&lt;D73,"Justifier pourquoi l'acquittement est intervenu avant la facturation",""))))</f>
        <v>Date d'émission ou d'acquittement manquante</v>
      </c>
      <c r="G73" s="214"/>
      <c r="H73" s="89"/>
      <c r="I73" s="89"/>
      <c r="J73" s="127">
        <f t="shared" ref="J73:J78" si="36">ROUND(SUM(H73+I73),2)</f>
        <v>0</v>
      </c>
      <c r="K73" s="210"/>
      <c r="L73" s="131">
        <f>ROUND(J73-K73,2)</f>
        <v>0</v>
      </c>
      <c r="M73" s="206"/>
      <c r="N73" s="327"/>
      <c r="O73" s="68" t="str">
        <f>IF(N73&lt;&gt;"",ROUND(K73-N73,2),"")</f>
        <v/>
      </c>
      <c r="P73" s="329"/>
      <c r="Q73" s="330"/>
      <c r="R73" s="26"/>
      <c r="S73" s="26"/>
      <c r="T73" s="26"/>
      <c r="U73" s="26"/>
      <c r="V73" s="26"/>
    </row>
    <row r="74" spans="1:22" ht="14.45" customHeight="1" x14ac:dyDescent="0.2">
      <c r="A74" s="102"/>
      <c r="B74" s="87"/>
      <c r="C74" s="86"/>
      <c r="D74" s="88"/>
      <c r="E74" s="91"/>
      <c r="F74" s="78" t="str">
        <f t="shared" si="35"/>
        <v>Date d'émission ou d'acquittement manquante</v>
      </c>
      <c r="G74" s="92"/>
      <c r="H74" s="89"/>
      <c r="I74" s="89"/>
      <c r="J74" s="127">
        <f t="shared" si="36"/>
        <v>0</v>
      </c>
      <c r="K74" s="133"/>
      <c r="L74" s="131">
        <f t="shared" ref="L74:L78" si="37">ROUND(J74-K74,2)</f>
        <v>0</v>
      </c>
      <c r="M74" s="206"/>
      <c r="N74" s="328"/>
      <c r="O74" s="96" t="str">
        <f t="shared" ref="O74:O78" si="38">IF(N74&lt;&gt;"",ROUND(K74-N74,2),"")</f>
        <v/>
      </c>
      <c r="P74" s="331"/>
      <c r="Q74" s="332"/>
      <c r="R74" s="26"/>
      <c r="S74" s="26"/>
      <c r="T74" s="26"/>
      <c r="U74" s="26"/>
      <c r="V74" s="26"/>
    </row>
    <row r="75" spans="1:22" ht="14.45" customHeight="1" x14ac:dyDescent="0.2">
      <c r="A75" s="102"/>
      <c r="B75" s="87"/>
      <c r="C75" s="86"/>
      <c r="D75" s="88"/>
      <c r="E75" s="88"/>
      <c r="F75" s="78" t="str">
        <f t="shared" si="35"/>
        <v>Date d'émission ou d'acquittement manquante</v>
      </c>
      <c r="G75" s="88"/>
      <c r="H75" s="89"/>
      <c r="I75" s="89"/>
      <c r="J75" s="127">
        <f>ROUND(SUM(H75+I75),2)</f>
        <v>0</v>
      </c>
      <c r="K75" s="133"/>
      <c r="L75" s="131">
        <f t="shared" si="37"/>
        <v>0</v>
      </c>
      <c r="M75" s="212"/>
      <c r="N75" s="328"/>
      <c r="O75" s="96" t="str">
        <f>IF(N75&lt;&gt;"",ROUND(K75-N75,2),"")</f>
        <v/>
      </c>
      <c r="P75" s="331"/>
      <c r="Q75" s="332"/>
      <c r="R75" s="26"/>
      <c r="S75" s="26"/>
      <c r="T75" s="26"/>
      <c r="U75" s="26"/>
      <c r="V75" s="26"/>
    </row>
    <row r="76" spans="1:22" ht="14.45" customHeight="1" x14ac:dyDescent="0.2">
      <c r="A76" s="102"/>
      <c r="B76" s="87"/>
      <c r="C76" s="86"/>
      <c r="D76" s="88"/>
      <c r="E76" s="88"/>
      <c r="F76" s="78" t="str">
        <f t="shared" si="35"/>
        <v>Date d'émission ou d'acquittement manquante</v>
      </c>
      <c r="G76" s="88"/>
      <c r="H76" s="89"/>
      <c r="I76" s="89"/>
      <c r="J76" s="127">
        <f>ROUND(SUM(H76+I76),2)</f>
        <v>0</v>
      </c>
      <c r="K76" s="133"/>
      <c r="L76" s="131">
        <f t="shared" si="37"/>
        <v>0</v>
      </c>
      <c r="M76" s="212"/>
      <c r="N76" s="328"/>
      <c r="O76" s="96" t="str">
        <f>IF(N76&lt;&gt;"",ROUND(K76-N76,2),"")</f>
        <v/>
      </c>
      <c r="P76" s="331"/>
      <c r="Q76" s="332"/>
      <c r="R76" s="27"/>
      <c r="S76" s="27"/>
      <c r="T76" s="26"/>
      <c r="U76" s="26"/>
      <c r="V76" s="26"/>
    </row>
    <row r="77" spans="1:22" ht="14.45" customHeight="1" x14ac:dyDescent="0.2">
      <c r="A77" s="102"/>
      <c r="B77" s="87"/>
      <c r="C77" s="86"/>
      <c r="D77" s="88"/>
      <c r="E77" s="88"/>
      <c r="F77" s="78" t="str">
        <f t="shared" si="35"/>
        <v>Date d'émission ou d'acquittement manquante</v>
      </c>
      <c r="G77" s="88"/>
      <c r="H77" s="89"/>
      <c r="I77" s="89"/>
      <c r="J77" s="127">
        <f>ROUND(SUM(H77+I77),2)</f>
        <v>0</v>
      </c>
      <c r="K77" s="133"/>
      <c r="L77" s="131">
        <f t="shared" si="37"/>
        <v>0</v>
      </c>
      <c r="M77" s="212"/>
      <c r="N77" s="328"/>
      <c r="O77" s="96" t="str">
        <f>IF(N77&lt;&gt;"",ROUND(K77-N77,2),"")</f>
        <v/>
      </c>
      <c r="P77" s="331"/>
      <c r="Q77" s="332"/>
      <c r="R77" s="27"/>
      <c r="S77" s="27"/>
      <c r="T77" s="26"/>
      <c r="U77" s="26"/>
      <c r="V77" s="26"/>
    </row>
    <row r="78" spans="1:22" x14ac:dyDescent="0.2">
      <c r="A78" s="177" t="s">
        <v>67</v>
      </c>
      <c r="B78" s="75"/>
      <c r="C78" s="75"/>
      <c r="D78" s="94"/>
      <c r="E78" s="94"/>
      <c r="F78" s="93"/>
      <c r="G78" s="94"/>
      <c r="H78" s="95"/>
      <c r="I78" s="95"/>
      <c r="J78" s="129">
        <f t="shared" si="36"/>
        <v>0</v>
      </c>
      <c r="K78" s="135"/>
      <c r="L78" s="132">
        <f t="shared" si="37"/>
        <v>0</v>
      </c>
      <c r="M78" s="209"/>
      <c r="N78" s="106"/>
      <c r="O78" s="97" t="str">
        <f t="shared" si="38"/>
        <v/>
      </c>
      <c r="P78" s="98"/>
      <c r="Q78" s="99"/>
      <c r="R78" s="27"/>
      <c r="S78" s="27"/>
      <c r="T78" s="26"/>
      <c r="U78" s="26"/>
      <c r="V78" s="26"/>
    </row>
    <row r="79" spans="1:22" ht="15" thickBot="1" x14ac:dyDescent="0.25">
      <c r="A79" s="138" t="s">
        <v>68</v>
      </c>
      <c r="B79" s="139"/>
      <c r="C79" s="140" t="s">
        <v>69</v>
      </c>
      <c r="D79" s="141" t="str">
        <f>IF(MIN(D73:D78)&lt;1/1/2021,"",MIN(D73:D78))</f>
        <v/>
      </c>
      <c r="E79" s="141" t="str">
        <f>IF(MAX(E73:E78)&lt;2/2/2028,"",MAX(E73:E78))</f>
        <v/>
      </c>
      <c r="F79" s="142" t="str">
        <f>IF(D79="","Renseigner date de la facture",IF(E79="","Renseigner date d''acquittement (décaissement)",IF(OR(D79&lt;$D$5,D79&gt;#REF!),"Date de facturation inéligible, cette dépense sera écartée",IF(AND(D79&gt;$D$6,D79&lt;=#REF!),"Justifier que la réalisation/réception/mise en service soit intervenue pendant la période d'exécution physique",IF(E79&gt;#REF!,"Acquittement hors date d'éligiblité, cette dépense sera écartée",IF(E79&lt;D79,"Justifier pour l'acquittement est intervenu avant la facturation",""))))))</f>
        <v>Renseigner date de la facture</v>
      </c>
      <c r="G79" s="139"/>
      <c r="H79" s="143"/>
      <c r="I79" s="144"/>
      <c r="J79" s="239">
        <f>SUM(J73:J78)</f>
        <v>0</v>
      </c>
      <c r="K79" s="136">
        <f>SUM(K73:K78)</f>
        <v>0</v>
      </c>
      <c r="L79" s="238">
        <v>0</v>
      </c>
      <c r="M79" s="186"/>
      <c r="N79" s="145">
        <f>SUM(N73:N78)</f>
        <v>0</v>
      </c>
      <c r="O79" s="146">
        <f>SUM(O73:O78)</f>
        <v>0</v>
      </c>
      <c r="P79" s="119"/>
      <c r="Q79" s="120"/>
    </row>
    <row r="80" spans="1:22" ht="18.75" thickBot="1" x14ac:dyDescent="0.25">
      <c r="A80" s="280"/>
      <c r="B80" s="281"/>
      <c r="C80" s="281"/>
      <c r="D80" s="282"/>
      <c r="E80" s="282"/>
      <c r="F80" s="283"/>
      <c r="G80" s="277"/>
      <c r="H80" s="278"/>
      <c r="I80" s="278"/>
      <c r="J80" s="279" t="s">
        <v>78</v>
      </c>
      <c r="K80" s="235">
        <f>SUM(K79,K69,K53,K36)</f>
        <v>1000</v>
      </c>
      <c r="L80" s="235">
        <f>SUM(L79,L69,L53,L36)</f>
        <v>200</v>
      </c>
      <c r="M80" s="187"/>
      <c r="N80" s="237">
        <f>SUM(N79,N69,N53,N36)</f>
        <v>100</v>
      </c>
      <c r="O80" s="236">
        <f>SUM(O79,O69,O53,O36)</f>
        <v>900</v>
      </c>
      <c r="P80" s="147"/>
      <c r="Q80" s="148"/>
    </row>
    <row r="81" spans="1:20" ht="24" thickBot="1" x14ac:dyDescent="0.25">
      <c r="A81" s="191" t="s">
        <v>79</v>
      </c>
      <c r="B81" s="202" t="s">
        <v>80</v>
      </c>
      <c r="C81" s="195"/>
      <c r="D81" s="193"/>
      <c r="E81" s="193"/>
      <c r="F81" s="193"/>
      <c r="G81" s="194"/>
      <c r="H81" s="444" t="s">
        <v>81</v>
      </c>
      <c r="I81" s="446" t="s">
        <v>82</v>
      </c>
      <c r="J81" s="195"/>
      <c r="K81" s="448" t="s">
        <v>83</v>
      </c>
      <c r="L81" s="414"/>
      <c r="M81" s="194"/>
      <c r="N81" s="161"/>
      <c r="O81" s="162"/>
      <c r="P81" s="162"/>
      <c r="Q81" s="163"/>
    </row>
    <row r="82" spans="1:20" ht="18.75" thickBot="1" x14ac:dyDescent="0.25">
      <c r="A82" s="192" t="s">
        <v>84</v>
      </c>
      <c r="B82" s="202" t="s">
        <v>239</v>
      </c>
      <c r="C82" s="199"/>
      <c r="D82" s="196"/>
      <c r="E82" s="196"/>
      <c r="F82" s="196"/>
      <c r="G82" s="197"/>
      <c r="H82" s="445"/>
      <c r="I82" s="447"/>
      <c r="J82" s="198"/>
      <c r="K82" s="449"/>
      <c r="L82" s="415"/>
      <c r="M82" s="197"/>
      <c r="N82" s="164"/>
      <c r="O82" s="165"/>
      <c r="P82" s="165"/>
      <c r="Q82" s="166"/>
      <c r="R82" s="9"/>
      <c r="S82" s="9"/>
    </row>
    <row r="83" spans="1:20" ht="55.5" customHeight="1" x14ac:dyDescent="0.2">
      <c r="A83" s="224" t="s">
        <v>22</v>
      </c>
      <c r="B83" s="223" t="str">
        <f>B13</f>
        <v>Liste déroulante</v>
      </c>
      <c r="C83" s="200" t="s">
        <v>85</v>
      </c>
      <c r="D83" s="200" t="s">
        <v>86</v>
      </c>
      <c r="E83" s="200" t="s">
        <v>86</v>
      </c>
      <c r="F83" s="225"/>
      <c r="G83" s="226"/>
      <c r="H83" s="228">
        <f>IF($B83="OUI",(K36+K53+K69+K79),0)</f>
        <v>0</v>
      </c>
      <c r="I83" s="388">
        <f>C13</f>
        <v>0</v>
      </c>
      <c r="J83" s="229"/>
      <c r="K83" s="291">
        <f>IF(H83&lt;&gt;"",ROUND(I83*H83,2),0)</f>
        <v>0</v>
      </c>
      <c r="L83" s="415"/>
      <c r="M83" s="189"/>
      <c r="N83" s="233">
        <f>K83-O83</f>
        <v>0</v>
      </c>
      <c r="O83" s="390" t="str">
        <f>IF(B83="OUI",ROUND($O$80*I83,2),"0")</f>
        <v>0</v>
      </c>
      <c r="P83" s="333"/>
      <c r="Q83" s="334"/>
      <c r="R83" s="34"/>
      <c r="S83" s="35"/>
      <c r="T83" s="15"/>
    </row>
    <row r="84" spans="1:20" ht="26.25" thickBot="1" x14ac:dyDescent="0.25">
      <c r="A84" s="232" t="s">
        <v>87</v>
      </c>
      <c r="B84" s="223" t="str">
        <f>B14</f>
        <v>Liste déroulante</v>
      </c>
      <c r="C84" s="200" t="s">
        <v>85</v>
      </c>
      <c r="D84" s="200" t="s">
        <v>86</v>
      </c>
      <c r="E84" s="200" t="s">
        <v>86</v>
      </c>
      <c r="F84" s="198"/>
      <c r="G84" s="201"/>
      <c r="H84" s="227">
        <f>IF($B84="OUI",(K36+K53+K69+K79+K83),0)</f>
        <v>0</v>
      </c>
      <c r="I84" s="389">
        <f>C14</f>
        <v>0</v>
      </c>
      <c r="J84" s="198"/>
      <c r="K84" s="291">
        <f>IF(H84&lt;&gt;"",ROUND(I84*H84,2),0)</f>
        <v>0</v>
      </c>
      <c r="L84" s="416"/>
      <c r="M84" s="188"/>
      <c r="N84" s="234">
        <f>K84-O84</f>
        <v>0</v>
      </c>
      <c r="O84" s="390" t="str">
        <f>IF(B84="OUI",ROUND(($O$80+$O$83)*I84,2),"0")</f>
        <v>0</v>
      </c>
      <c r="P84" s="333"/>
      <c r="Q84" s="335"/>
      <c r="R84" s="34"/>
      <c r="S84" s="35"/>
      <c r="T84" s="15"/>
    </row>
    <row r="85" spans="1:20" ht="18" customHeight="1" thickBot="1" x14ac:dyDescent="0.25">
      <c r="A85" s="284" t="s">
        <v>88</v>
      </c>
      <c r="B85" s="285"/>
      <c r="C85" s="285"/>
      <c r="D85" s="285"/>
      <c r="E85" s="285"/>
      <c r="F85" s="285"/>
      <c r="G85" s="285"/>
      <c r="H85" s="285"/>
      <c r="I85" s="285"/>
      <c r="J85" s="286"/>
      <c r="K85" s="287">
        <f>SUM(K83:K84)+K80</f>
        <v>1000</v>
      </c>
      <c r="L85" s="287">
        <f>L80</f>
        <v>200</v>
      </c>
      <c r="M85" s="288"/>
      <c r="N85" s="287">
        <f>SUM(N83:N84)+N80</f>
        <v>100</v>
      </c>
      <c r="O85" s="287">
        <f>SUM(O83:O84)+O80</f>
        <v>900</v>
      </c>
      <c r="P85" s="289"/>
      <c r="Q85" s="290"/>
      <c r="R85" s="34"/>
      <c r="S85" s="36"/>
      <c r="T85" s="15"/>
    </row>
    <row r="86" spans="1:20" ht="18" customHeight="1" x14ac:dyDescent="0.2">
      <c r="A86" s="25"/>
      <c r="B86" s="25"/>
      <c r="C86" s="25"/>
      <c r="D86" s="25"/>
      <c r="E86" s="25"/>
      <c r="F86" s="25"/>
      <c r="G86" s="25"/>
      <c r="H86" s="25"/>
      <c r="I86" s="25"/>
      <c r="J86" s="25"/>
      <c r="K86" s="25"/>
      <c r="L86" s="25"/>
      <c r="M86" s="25"/>
      <c r="N86" s="22"/>
      <c r="O86" s="23"/>
      <c r="P86" s="24"/>
      <c r="Q86" s="24"/>
      <c r="R86" s="13"/>
      <c r="S86" s="13"/>
      <c r="T86" s="15"/>
    </row>
    <row r="87" spans="1:20" ht="17.25" customHeight="1" x14ac:dyDescent="0.25">
      <c r="A87" s="347" t="s">
        <v>256</v>
      </c>
      <c r="B87" s="346"/>
      <c r="C87" s="346"/>
      <c r="D87" s="346"/>
      <c r="E87" s="346"/>
      <c r="F87" s="346"/>
      <c r="G87" s="346"/>
      <c r="H87" s="346"/>
      <c r="I87" s="346"/>
      <c r="J87" s="346"/>
      <c r="K87" s="346"/>
      <c r="L87" s="340"/>
      <c r="M87" s="26"/>
      <c r="N87" s="26"/>
      <c r="O87" s="26"/>
      <c r="P87" s="26"/>
      <c r="Q87" s="26"/>
      <c r="R87" s="38"/>
      <c r="S87" s="13"/>
      <c r="T87" s="15"/>
    </row>
    <row r="88" spans="1:20" ht="18" x14ac:dyDescent="0.25">
      <c r="A88" s="55" t="s">
        <v>89</v>
      </c>
      <c r="B88" s="26"/>
      <c r="C88" s="26"/>
      <c r="D88" s="26"/>
      <c r="E88" s="26"/>
      <c r="F88" s="26"/>
      <c r="G88" s="26"/>
      <c r="H88" s="26"/>
      <c r="I88" s="26"/>
      <c r="J88" s="26"/>
      <c r="K88" s="26"/>
      <c r="L88" s="26"/>
      <c r="M88" s="26"/>
      <c r="N88" s="26"/>
      <c r="O88" s="26"/>
      <c r="P88" s="26"/>
      <c r="Q88" s="26"/>
      <c r="R88" s="38"/>
      <c r="S88" s="38"/>
      <c r="T88" s="15"/>
    </row>
    <row r="89" spans="1:20" ht="18" x14ac:dyDescent="0.25">
      <c r="A89" s="55" t="s">
        <v>90</v>
      </c>
      <c r="B89" s="26"/>
      <c r="C89" s="26"/>
      <c r="D89" s="26"/>
      <c r="E89" s="26"/>
      <c r="F89" s="26"/>
      <c r="G89" s="26"/>
      <c r="H89" s="26"/>
      <c r="I89" s="26"/>
      <c r="J89" s="26"/>
      <c r="K89" s="26"/>
      <c r="L89" s="26"/>
      <c r="M89" s="26"/>
      <c r="N89" s="26"/>
      <c r="O89" s="26"/>
      <c r="P89" s="26"/>
      <c r="Q89" s="26"/>
      <c r="R89" s="26"/>
      <c r="S89" s="26"/>
    </row>
    <row r="90" spans="1:20" ht="18" x14ac:dyDescent="0.25">
      <c r="A90" s="55" t="s">
        <v>91</v>
      </c>
      <c r="B90" s="27"/>
      <c r="C90" s="27"/>
      <c r="D90" s="27"/>
      <c r="E90" s="28"/>
      <c r="F90" s="29"/>
      <c r="G90" s="27"/>
      <c r="H90" s="27"/>
      <c r="I90" s="27"/>
      <c r="J90" s="17"/>
      <c r="K90" s="30"/>
      <c r="L90" s="13"/>
      <c r="M90" s="13"/>
      <c r="N90" s="13"/>
      <c r="O90" s="13"/>
      <c r="P90" s="13"/>
      <c r="Q90" s="13"/>
    </row>
    <row r="91" spans="1:20" ht="18" x14ac:dyDescent="0.25">
      <c r="A91" s="347" t="s">
        <v>92</v>
      </c>
      <c r="B91" s="348"/>
      <c r="C91" s="348"/>
      <c r="D91" s="349"/>
      <c r="E91" s="350"/>
      <c r="F91" s="351"/>
      <c r="G91" s="348"/>
      <c r="H91" s="27"/>
      <c r="I91" s="27"/>
      <c r="J91" s="17"/>
      <c r="K91" s="30"/>
      <c r="L91" s="13"/>
      <c r="M91" s="13"/>
      <c r="N91" s="13"/>
      <c r="O91" s="13"/>
      <c r="P91" s="13"/>
      <c r="Q91" s="13"/>
    </row>
    <row r="92" spans="1:20" ht="18" x14ac:dyDescent="0.25">
      <c r="A92" s="347" t="s">
        <v>249</v>
      </c>
      <c r="B92" s="348"/>
      <c r="C92" s="348"/>
      <c r="D92" s="349"/>
      <c r="E92" s="350"/>
      <c r="F92" s="351"/>
      <c r="G92" s="348"/>
      <c r="H92" s="27"/>
      <c r="I92" s="27"/>
      <c r="J92" s="17"/>
      <c r="K92" s="30"/>
      <c r="L92" s="13"/>
      <c r="M92" s="13"/>
      <c r="N92" s="13"/>
      <c r="O92" s="13"/>
      <c r="P92" s="13"/>
      <c r="Q92" s="13"/>
    </row>
    <row r="93" spans="1:20" ht="15" thickBot="1" x14ac:dyDescent="0.25">
      <c r="A93" s="29"/>
      <c r="B93" s="27"/>
      <c r="C93" s="27"/>
      <c r="D93" s="17"/>
      <c r="E93" s="30"/>
      <c r="F93" s="29"/>
      <c r="G93" s="27"/>
      <c r="H93" s="27"/>
      <c r="I93" s="27"/>
      <c r="J93" s="17"/>
      <c r="K93" s="30"/>
      <c r="L93" s="13"/>
      <c r="M93" s="13"/>
      <c r="N93" s="13"/>
      <c r="O93" s="13"/>
      <c r="P93" s="13"/>
      <c r="Q93" s="13"/>
    </row>
    <row r="94" spans="1:20" x14ac:dyDescent="0.2">
      <c r="A94" s="352"/>
      <c r="B94" s="353"/>
      <c r="C94" s="353"/>
      <c r="D94" s="354"/>
      <c r="E94" s="31"/>
      <c r="F94" s="352"/>
      <c r="G94" s="353"/>
      <c r="H94" s="353"/>
      <c r="I94" s="353"/>
      <c r="J94" s="354"/>
      <c r="K94" s="31"/>
      <c r="L94" s="13"/>
      <c r="M94" s="303"/>
      <c r="N94" s="304"/>
      <c r="O94" s="304"/>
      <c r="P94" s="304"/>
      <c r="Q94" s="305"/>
      <c r="R94" s="26"/>
    </row>
    <row r="95" spans="1:20" ht="15" x14ac:dyDescent="0.25">
      <c r="A95" s="355" t="s">
        <v>93</v>
      </c>
      <c r="B95" s="356"/>
      <c r="C95" s="356"/>
      <c r="D95" s="357"/>
      <c r="E95" s="31"/>
      <c r="F95" s="355" t="s">
        <v>94</v>
      </c>
      <c r="G95" s="356"/>
      <c r="H95" s="356"/>
      <c r="I95" s="356"/>
      <c r="J95" s="357"/>
      <c r="K95" s="31"/>
      <c r="L95" s="13"/>
      <c r="M95" s="306" t="s">
        <v>95</v>
      </c>
      <c r="N95" s="307"/>
      <c r="O95" s="307"/>
      <c r="P95" s="307"/>
      <c r="Q95" s="308"/>
    </row>
    <row r="96" spans="1:20" ht="15" x14ac:dyDescent="0.2">
      <c r="A96" s="375"/>
      <c r="B96" s="359"/>
      <c r="C96" s="359"/>
      <c r="D96" s="364"/>
      <c r="E96" s="32"/>
      <c r="F96" s="358" t="s">
        <v>96</v>
      </c>
      <c r="G96" s="359"/>
      <c r="H96" s="359"/>
      <c r="I96" s="360"/>
      <c r="J96" s="361"/>
      <c r="K96" s="32"/>
      <c r="L96" s="33"/>
      <c r="M96" s="309"/>
      <c r="N96" s="307"/>
      <c r="O96" s="307"/>
      <c r="P96" s="307"/>
      <c r="Q96" s="308"/>
    </row>
    <row r="97" spans="1:17" ht="15.75" x14ac:dyDescent="0.25">
      <c r="A97" s="358" t="s">
        <v>97</v>
      </c>
      <c r="B97" s="356"/>
      <c r="C97" s="356"/>
      <c r="D97" s="357"/>
      <c r="E97" s="32"/>
      <c r="F97" s="358" t="s">
        <v>98</v>
      </c>
      <c r="G97" s="362"/>
      <c r="H97" s="362"/>
      <c r="I97" s="362"/>
      <c r="J97" s="361"/>
      <c r="K97" s="341"/>
      <c r="L97" s="33"/>
      <c r="M97" s="310" t="s">
        <v>99</v>
      </c>
      <c r="N97" s="311"/>
      <c r="O97" s="311"/>
      <c r="P97" s="311"/>
      <c r="Q97" s="312"/>
    </row>
    <row r="98" spans="1:17" ht="42.75" customHeight="1" x14ac:dyDescent="0.2">
      <c r="A98" s="358" t="s">
        <v>100</v>
      </c>
      <c r="B98" s="356"/>
      <c r="C98" s="356"/>
      <c r="D98" s="357"/>
      <c r="E98" s="32"/>
      <c r="F98" s="432" t="s">
        <v>101</v>
      </c>
      <c r="G98" s="433"/>
      <c r="H98" s="433"/>
      <c r="I98" s="433"/>
      <c r="J98" s="434"/>
      <c r="K98" s="32"/>
      <c r="L98" s="33"/>
      <c r="M98" s="310" t="s">
        <v>102</v>
      </c>
      <c r="N98" s="313"/>
      <c r="O98" s="313"/>
      <c r="P98" s="313"/>
      <c r="Q98" s="314"/>
    </row>
    <row r="99" spans="1:17" ht="15" x14ac:dyDescent="0.2">
      <c r="A99" s="382" t="s">
        <v>257</v>
      </c>
      <c r="B99" s="367"/>
      <c r="C99" s="356"/>
      <c r="D99" s="357"/>
      <c r="E99" s="32"/>
      <c r="F99" s="363" t="s">
        <v>103</v>
      </c>
      <c r="G99" s="359"/>
      <c r="H99" s="359"/>
      <c r="I99" s="360"/>
      <c r="J99" s="361"/>
      <c r="K99" s="32"/>
      <c r="L99" s="33"/>
      <c r="M99" s="309"/>
      <c r="N99" s="315"/>
      <c r="O99" s="315"/>
      <c r="P99" s="315"/>
      <c r="Q99" s="316"/>
    </row>
    <row r="100" spans="1:17" ht="15" x14ac:dyDescent="0.2">
      <c r="A100" s="375"/>
      <c r="B100" s="356"/>
      <c r="C100" s="356"/>
      <c r="D100" s="357"/>
      <c r="E100" s="32"/>
      <c r="F100" s="358"/>
      <c r="G100" s="359"/>
      <c r="H100" s="359"/>
      <c r="I100" s="359"/>
      <c r="J100" s="364"/>
      <c r="K100" s="32"/>
      <c r="L100" s="33"/>
      <c r="M100" s="310" t="s">
        <v>104</v>
      </c>
      <c r="N100" s="409"/>
      <c r="O100" s="409"/>
      <c r="P100" s="409"/>
      <c r="Q100" s="410"/>
    </row>
    <row r="101" spans="1:17" ht="15" x14ac:dyDescent="0.2">
      <c r="A101" s="358" t="s">
        <v>105</v>
      </c>
      <c r="B101" s="370"/>
      <c r="C101" s="370"/>
      <c r="D101" s="365"/>
      <c r="E101" s="37"/>
      <c r="F101" s="358" t="s">
        <v>106</v>
      </c>
      <c r="G101" s="359"/>
      <c r="H101" s="359"/>
      <c r="I101" s="359"/>
      <c r="J101" s="365"/>
      <c r="K101" s="37"/>
      <c r="L101" s="33"/>
      <c r="M101" s="310" t="s">
        <v>107</v>
      </c>
      <c r="N101" s="407"/>
      <c r="O101" s="407"/>
      <c r="P101" s="407"/>
      <c r="Q101" s="408"/>
    </row>
    <row r="102" spans="1:17" ht="15" x14ac:dyDescent="0.2">
      <c r="A102" s="375"/>
      <c r="B102" s="372"/>
      <c r="C102" s="372"/>
      <c r="D102" s="366"/>
      <c r="E102" s="33"/>
      <c r="F102" s="358"/>
      <c r="G102" s="359"/>
      <c r="H102" s="359"/>
      <c r="I102" s="359"/>
      <c r="J102" s="366"/>
      <c r="K102" s="33"/>
      <c r="L102" s="33"/>
      <c r="M102" s="310" t="s">
        <v>108</v>
      </c>
      <c r="N102" s="317"/>
      <c r="O102" s="317"/>
      <c r="P102" s="317"/>
      <c r="Q102" s="318"/>
    </row>
    <row r="103" spans="1:17" ht="15" x14ac:dyDescent="0.2">
      <c r="A103" s="375"/>
      <c r="B103" s="372"/>
      <c r="C103" s="372"/>
      <c r="D103" s="366"/>
      <c r="E103" s="33"/>
      <c r="F103" s="358" t="s">
        <v>109</v>
      </c>
      <c r="G103" s="359"/>
      <c r="H103" s="359"/>
      <c r="I103" s="359"/>
      <c r="J103" s="366"/>
      <c r="K103" s="33"/>
      <c r="L103" s="33"/>
      <c r="M103" s="310" t="s">
        <v>110</v>
      </c>
      <c r="N103" s="407"/>
      <c r="O103" s="407"/>
      <c r="P103" s="407"/>
      <c r="Q103" s="408"/>
    </row>
    <row r="104" spans="1:17" ht="15" x14ac:dyDescent="0.2">
      <c r="A104" s="375"/>
      <c r="B104" s="339"/>
      <c r="C104" s="339"/>
      <c r="D104" s="376"/>
      <c r="E104" s="30"/>
      <c r="F104" s="382" t="s">
        <v>257</v>
      </c>
      <c r="G104" s="367"/>
      <c r="H104" s="359"/>
      <c r="I104" s="359"/>
      <c r="J104" s="368"/>
      <c r="K104" s="13"/>
      <c r="L104" s="13"/>
      <c r="M104" s="319"/>
      <c r="N104" s="307"/>
      <c r="O104" s="307"/>
      <c r="P104" s="307"/>
      <c r="Q104" s="308"/>
    </row>
    <row r="105" spans="1:17" ht="15" x14ac:dyDescent="0.2">
      <c r="A105" s="377"/>
      <c r="B105" s="339"/>
      <c r="C105" s="339"/>
      <c r="D105" s="378"/>
      <c r="E105" s="31"/>
      <c r="F105" s="369"/>
      <c r="G105" s="370"/>
      <c r="H105" s="370"/>
      <c r="I105" s="370"/>
      <c r="J105" s="368"/>
      <c r="K105" s="13"/>
      <c r="L105" s="13"/>
      <c r="M105" s="319"/>
      <c r="N105" s="307"/>
      <c r="O105" s="307"/>
      <c r="P105" s="307"/>
      <c r="Q105" s="308"/>
    </row>
    <row r="106" spans="1:17" ht="15" x14ac:dyDescent="0.2">
      <c r="A106" s="377"/>
      <c r="B106" s="339"/>
      <c r="C106" s="339"/>
      <c r="D106" s="378"/>
      <c r="E106" s="31"/>
      <c r="F106" s="371"/>
      <c r="G106" s="372"/>
      <c r="H106" s="372"/>
      <c r="I106" s="372"/>
      <c r="J106" s="368"/>
      <c r="K106" s="13"/>
      <c r="L106" s="13"/>
      <c r="M106" s="319"/>
      <c r="N106" s="307"/>
      <c r="O106" s="307"/>
      <c r="P106" s="307"/>
      <c r="Q106" s="308"/>
    </row>
    <row r="107" spans="1:17" ht="15.75" thickBot="1" x14ac:dyDescent="0.25">
      <c r="A107" s="379"/>
      <c r="B107" s="380"/>
      <c r="C107" s="380"/>
      <c r="D107" s="381"/>
      <c r="E107" s="31"/>
      <c r="F107" s="436"/>
      <c r="G107" s="437"/>
      <c r="H107" s="373"/>
      <c r="I107" s="373"/>
      <c r="J107" s="374"/>
      <c r="K107" s="13"/>
      <c r="L107" s="13"/>
      <c r="M107" s="320"/>
      <c r="N107" s="321"/>
      <c r="O107" s="321"/>
      <c r="P107" s="321"/>
      <c r="Q107" s="322"/>
    </row>
    <row r="108" spans="1:17" x14ac:dyDescent="0.2">
      <c r="A108" s="26"/>
      <c r="B108" s="26"/>
      <c r="C108" s="26"/>
      <c r="D108" s="26"/>
      <c r="E108" s="11"/>
      <c r="F108" s="180"/>
      <c r="G108" s="180"/>
      <c r="H108" s="180"/>
      <c r="I108" s="190"/>
      <c r="J108" s="26"/>
      <c r="K108" s="26"/>
      <c r="L108" s="26"/>
      <c r="M108" s="26"/>
      <c r="N108" s="26"/>
      <c r="O108" s="26"/>
      <c r="P108" s="26"/>
      <c r="Q108" s="26"/>
    </row>
    <row r="109" spans="1:17" ht="132.6" customHeight="1" x14ac:dyDescent="0.25">
      <c r="A109" s="391" t="s">
        <v>253</v>
      </c>
      <c r="B109" s="392"/>
      <c r="C109" s="392"/>
      <c r="D109" s="392"/>
      <c r="E109" s="392"/>
      <c r="F109" s="326"/>
      <c r="G109" s="13"/>
      <c r="H109" s="13"/>
      <c r="I109" s="29"/>
    </row>
    <row r="110" spans="1:17" x14ac:dyDescent="0.2">
      <c r="E110" s="11"/>
      <c r="F110" s="13"/>
      <c r="G110" s="13"/>
      <c r="H110" s="13"/>
      <c r="I110" s="29"/>
    </row>
    <row r="111" spans="1:17" x14ac:dyDescent="0.2">
      <c r="E111" s="11"/>
      <c r="F111" s="13"/>
      <c r="G111" s="13"/>
      <c r="H111" s="13"/>
      <c r="I111" s="29"/>
    </row>
    <row r="112" spans="1:17" x14ac:dyDescent="0.2">
      <c r="F112" s="26"/>
      <c r="G112" s="26"/>
      <c r="H112" s="26"/>
      <c r="I112" s="26"/>
    </row>
  </sheetData>
  <mergeCells count="31">
    <mergeCell ref="D14:H14"/>
    <mergeCell ref="F98:J98"/>
    <mergeCell ref="K13:M14"/>
    <mergeCell ref="F107:G107"/>
    <mergeCell ref="N17:Q17"/>
    <mergeCell ref="N19:Q19"/>
    <mergeCell ref="H81:H82"/>
    <mergeCell ref="I81:I82"/>
    <mergeCell ref="K81:K82"/>
    <mergeCell ref="D2:E2"/>
    <mergeCell ref="D3:E3"/>
    <mergeCell ref="D4:E4"/>
    <mergeCell ref="J3:L3"/>
    <mergeCell ref="G3:I3"/>
    <mergeCell ref="G4:O4"/>
    <mergeCell ref="A109:E109"/>
    <mergeCell ref="G5:O5"/>
    <mergeCell ref="B7:C7"/>
    <mergeCell ref="A5:B5"/>
    <mergeCell ref="A9:B9"/>
    <mergeCell ref="D5:E5"/>
    <mergeCell ref="D6:E6"/>
    <mergeCell ref="A6:B6"/>
    <mergeCell ref="D12:H12"/>
    <mergeCell ref="N103:Q103"/>
    <mergeCell ref="N100:Q100"/>
    <mergeCell ref="N101:Q101"/>
    <mergeCell ref="I12:J14"/>
    <mergeCell ref="A8:E8"/>
    <mergeCell ref="L81:L84"/>
    <mergeCell ref="D13:H13"/>
  </mergeCells>
  <phoneticPr fontId="45" type="noConversion"/>
  <conditionalFormatting sqref="D66:E67 D49:E51 E21:E23 D75:E77 D32:E35">
    <cfRule type="cellIs" dxfId="73" priority="187" operator="greaterThan">
      <formula>#REF!</formula>
    </cfRule>
  </conditionalFormatting>
  <conditionalFormatting sqref="D21:D23">
    <cfRule type="cellIs" dxfId="72" priority="159" operator="greaterThan">
      <formula>#REF!</formula>
    </cfRule>
  </conditionalFormatting>
  <conditionalFormatting sqref="D52:E52">
    <cfRule type="cellIs" dxfId="71" priority="56" operator="greaterThan">
      <formula>#REF!</formula>
    </cfRule>
  </conditionalFormatting>
  <conditionalFormatting sqref="D68:E68 D40:E48 D57:E65">
    <cfRule type="cellIs" dxfId="70" priority="52" operator="greaterThan">
      <formula>#REF!</formula>
    </cfRule>
  </conditionalFormatting>
  <conditionalFormatting sqref="D78:E78">
    <cfRule type="cellIs" dxfId="69" priority="48" operator="greaterThan">
      <formula>#REF!</formula>
    </cfRule>
  </conditionalFormatting>
  <conditionalFormatting sqref="E73:E74">
    <cfRule type="cellIs" dxfId="68" priority="34" operator="greaterThan">
      <formula>#REF!</formula>
    </cfRule>
  </conditionalFormatting>
  <conditionalFormatting sqref="D73:D74">
    <cfRule type="cellIs" dxfId="67" priority="33" operator="greaterThan">
      <formula>#REF!</formula>
    </cfRule>
  </conditionalFormatting>
  <conditionalFormatting sqref="E24:E30">
    <cfRule type="cellIs" dxfId="66" priority="29" operator="greaterThan">
      <formula>#REF!</formula>
    </cfRule>
  </conditionalFormatting>
  <conditionalFormatting sqref="D24:D30">
    <cfRule type="cellIs" dxfId="65" priority="28" operator="greaterThan">
      <formula>#REF!</formula>
    </cfRule>
  </conditionalFormatting>
  <conditionalFormatting sqref="E31">
    <cfRule type="cellIs" dxfId="64" priority="24" operator="greaterThan">
      <formula>#REF!</formula>
    </cfRule>
  </conditionalFormatting>
  <conditionalFormatting sqref="D31">
    <cfRule type="cellIs" dxfId="63" priority="23" operator="greaterThan">
      <formula>#REF!</formula>
    </cfRule>
  </conditionalFormatting>
  <conditionalFormatting sqref="F21:F34">
    <cfRule type="containsText" dxfId="62" priority="7" operator="containsText" text="émission">
      <formula>NOT(ISERROR(SEARCH("émission",F21)))</formula>
    </cfRule>
    <cfRule type="containsText" dxfId="61" priority="8" operator="containsText" text="date">
      <formula>NOT(ISERROR(SEARCH("date",F21)))</formula>
    </cfRule>
  </conditionalFormatting>
  <conditionalFormatting sqref="F40:F51">
    <cfRule type="containsText" dxfId="60" priority="5" operator="containsText" text="émission">
      <formula>NOT(ISERROR(SEARCH("émission",F40)))</formula>
    </cfRule>
    <cfRule type="containsText" dxfId="59" priority="6" operator="containsText" text="date">
      <formula>NOT(ISERROR(SEARCH("date",F40)))</formula>
    </cfRule>
  </conditionalFormatting>
  <conditionalFormatting sqref="F57:F67">
    <cfRule type="containsText" dxfId="58" priority="3" operator="containsText" text="émission">
      <formula>NOT(ISERROR(SEARCH("émission",F57)))</formula>
    </cfRule>
    <cfRule type="containsText" dxfId="57" priority="4" operator="containsText" text="date">
      <formula>NOT(ISERROR(SEARCH("date",F57)))</formula>
    </cfRule>
  </conditionalFormatting>
  <conditionalFormatting sqref="F73:F77">
    <cfRule type="containsText" dxfId="56" priority="1" operator="containsText" text="émission">
      <formula>NOT(ISERROR(SEARCH("émission",F73)))</formula>
    </cfRule>
    <cfRule type="containsText" dxfId="55" priority="2" operator="containsText" text="date">
      <formula>NOT(ISERROR(SEARCH("date",F73)))</formula>
    </cfRule>
  </conditionalFormatting>
  <dataValidations count="4">
    <dataValidation type="list" allowBlank="1" showInputMessage="1" showErrorMessage="1" sqref="J3:L3" xr:uid="{24E7E932-7634-423F-B55F-BC2CB9ED47E8}">
      <formula1>"Sélectionner ici n° de demande,Acompte n°1,Acompte n°2,Acompte n°3,Acompte n°4,Acompte n°5,Acompte n°6,Solde"</formula1>
    </dataValidation>
    <dataValidation allowBlank="1" showInputMessage="1" showErrorMessage="1" promptTitle="A modifier" prompt="A modifier selon catégories de dépenses conventionnée" sqref="B19 B55 B71 B38" xr:uid="{518B7484-2427-4E4A-AB9A-05417B55F9A7}"/>
    <dataValidation allowBlank="1" showInputMessage="1" showErrorMessage="1" promptTitle="A modifier " prompt="A modifier selon libellé des postes de dépenses conventionnés" sqref="B20 B72 B56 B39" xr:uid="{A7466DEF-9274-43FF-A495-721F4A927906}"/>
    <dataValidation type="list" allowBlank="1" showInputMessage="1" showErrorMessage="1" sqref="B13:B14" xr:uid="{00000000-0002-0000-0200-000000000000}">
      <formula1>"Liste déroulante,OUI,NON"</formula1>
    </dataValidation>
  </dataValidations>
  <printOptions horizontalCentered="1"/>
  <pageMargins left="0.43307086614173229" right="0.43307086614173229" top="0.27559055118110237" bottom="0.35433070866141736" header="0.27559055118110237" footer="0.31496062992125984"/>
  <pageSetup paperSize="8" scale="43" fitToHeight="0" orientation="landscape" r:id="rId1"/>
  <headerFooter>
    <oddHeader>&amp;L&amp;G</oddHeader>
  </headerFooter>
  <rowBreaks count="1" manualBreakCount="1">
    <brk id="54" max="16" man="1"/>
  </rowBreaks>
  <drawing r:id="rId2"/>
  <legacyDrawing r:id="rId3"/>
  <legacyDrawingHF r:id="rId4"/>
  <tableParts count="4">
    <tablePart r:id="rId5"/>
    <tablePart r:id="rId6"/>
    <tablePart r:id="rId7"/>
    <tablePart r:id="rId8"/>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1000000}">
          <x14:formula1>
            <xm:f>'liste déroulante'!$B$2:$B$103</xm:f>
          </x14:formula1>
          <xm:sqref>P73:P78 P21:P35 P40:P52 P57:P68</xm:sqref>
        </x14:dataValidation>
        <x14:dataValidation type="list" allowBlank="1" showInputMessage="1" showErrorMessage="1" xr:uid="{99E7511F-CCC9-4445-AD96-E8A10CCD3F5F}">
          <x14:formula1>
            <xm:f>'liste déroulante'!$B$62:$B$72</xm:f>
          </x14:formula1>
          <xm:sqref>P83:P84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Q31"/>
  <sheetViews>
    <sheetView topLeftCell="A13" zoomScaleNormal="100" workbookViewId="0">
      <selection activeCell="F36" sqref="F36"/>
    </sheetView>
  </sheetViews>
  <sheetFormatPr baseColWidth="10" defaultColWidth="11.42578125" defaultRowHeight="15" x14ac:dyDescent="0.25"/>
  <cols>
    <col min="1" max="1" width="22.7109375" style="39" customWidth="1"/>
    <col min="2" max="2" width="30.42578125" style="39" customWidth="1"/>
    <col min="3" max="3" width="14.7109375" style="39" customWidth="1"/>
    <col min="4" max="4" width="13" style="39" customWidth="1"/>
    <col min="5" max="5" width="13.7109375" style="39" customWidth="1"/>
    <col min="6" max="6" width="12.140625" style="39" customWidth="1"/>
    <col min="7" max="7" width="11.42578125" style="39"/>
    <col min="8" max="8" width="21.85546875" style="39" customWidth="1"/>
    <col min="9" max="9" width="16.7109375" style="39" customWidth="1"/>
    <col min="10" max="10" width="13" style="39" customWidth="1"/>
    <col min="11" max="11" width="14.42578125" style="39" customWidth="1"/>
    <col min="12" max="12" width="18.140625" style="39" customWidth="1"/>
    <col min="13" max="16384" width="11.42578125" style="39"/>
  </cols>
  <sheetData>
    <row r="2" spans="1:14" ht="19.5" thickBot="1" x14ac:dyDescent="0.35">
      <c r="B2" s="48"/>
      <c r="K2" s="48"/>
      <c r="L2" s="48"/>
    </row>
    <row r="3" spans="1:14" ht="17.25" customHeight="1" thickTop="1" thickBot="1" x14ac:dyDescent="0.3">
      <c r="A3" s="453" t="s">
        <v>111</v>
      </c>
      <c r="B3" s="454"/>
      <c r="C3" s="454"/>
      <c r="D3" s="454"/>
      <c r="E3" s="454"/>
      <c r="F3" s="454"/>
      <c r="G3" s="454"/>
      <c r="H3" s="454"/>
      <c r="I3" s="454"/>
      <c r="J3" s="454"/>
      <c r="K3" s="454"/>
      <c r="L3" s="455"/>
    </row>
    <row r="4" spans="1:14" ht="15.75" thickTop="1" x14ac:dyDescent="0.25"/>
    <row r="5" spans="1:14" ht="50.25" customHeight="1" x14ac:dyDescent="0.25">
      <c r="A5" s="456" t="s">
        <v>250</v>
      </c>
      <c r="B5" s="456"/>
      <c r="C5" s="456"/>
      <c r="D5" s="456"/>
      <c r="E5" s="456"/>
      <c r="F5" s="456"/>
      <c r="G5" s="456"/>
      <c r="H5" s="456"/>
      <c r="I5" s="456"/>
      <c r="J5" s="456"/>
      <c r="K5" s="456"/>
      <c r="L5" s="456"/>
      <c r="N5" s="326"/>
    </row>
    <row r="6" spans="1:14" x14ac:dyDescent="0.25">
      <c r="C6" s="292"/>
    </row>
    <row r="8" spans="1:14" x14ac:dyDescent="0.25">
      <c r="A8" s="39" t="s">
        <v>112</v>
      </c>
    </row>
    <row r="9" spans="1:14" x14ac:dyDescent="0.25">
      <c r="A9" s="39" t="s">
        <v>113</v>
      </c>
    </row>
    <row r="14" spans="1:14" ht="26.25" customHeight="1" x14ac:dyDescent="0.25"/>
    <row r="15" spans="1:14" x14ac:dyDescent="0.25">
      <c r="A15" s="39" t="s">
        <v>114</v>
      </c>
    </row>
    <row r="16" spans="1:14" x14ac:dyDescent="0.25">
      <c r="A16" s="39" t="s">
        <v>115</v>
      </c>
    </row>
    <row r="17" spans="1:17" x14ac:dyDescent="0.25">
      <c r="A17" s="39" t="s">
        <v>116</v>
      </c>
    </row>
    <row r="18" spans="1:17" ht="15.75" thickBot="1" x14ac:dyDescent="0.3"/>
    <row r="19" spans="1:17" s="40" customFormat="1" ht="51.75" thickBot="1" x14ac:dyDescent="0.3">
      <c r="A19" s="56" t="s">
        <v>117</v>
      </c>
      <c r="B19" s="57" t="s">
        <v>118</v>
      </c>
      <c r="C19" s="57" t="s">
        <v>119</v>
      </c>
      <c r="D19" s="57" t="s">
        <v>120</v>
      </c>
      <c r="E19" s="57" t="s">
        <v>121</v>
      </c>
      <c r="F19" s="57" t="s">
        <v>122</v>
      </c>
      <c r="G19" s="57" t="s">
        <v>123</v>
      </c>
      <c r="H19" s="57" t="s">
        <v>124</v>
      </c>
      <c r="I19" s="57" t="s">
        <v>125</v>
      </c>
      <c r="J19" s="57" t="s">
        <v>126</v>
      </c>
      <c r="K19" s="57" t="s">
        <v>127</v>
      </c>
      <c r="L19" s="58" t="s">
        <v>128</v>
      </c>
      <c r="N19" s="66"/>
    </row>
    <row r="20" spans="1:17" ht="33" customHeight="1" x14ac:dyDescent="0.25">
      <c r="A20" s="64" t="str">
        <f>'Etat récapitulatif des dépenses'!B19</f>
        <v xml:space="preserve">(Exemple) PRESTATIONS EXTERNES </v>
      </c>
      <c r="B20" s="44" t="str">
        <f>IF('Etat récapitulatif des dépenses'!B20="","Renseigner le libellé dans l'onglet Etat récapitulatif des dépenses",'Etat récapitulatif des dépenses'!B20)</f>
        <v>(Exemple) Etudes</v>
      </c>
      <c r="C20" s="45" t="str">
        <f>'Etat récapitulatif des dépenses'!D36</f>
        <v/>
      </c>
      <c r="D20" s="45" t="str">
        <f>IF(MIN('Etat récapitulatif des dépenses'!E21:E36)&lt;1/1/2014,"",MIN(E103:E109))</f>
        <v/>
      </c>
      <c r="E20" s="45" t="str">
        <f>'Etat récapitulatif des dépenses'!E36</f>
        <v/>
      </c>
      <c r="F20" s="44" t="s">
        <v>129</v>
      </c>
      <c r="G20" s="44" t="s">
        <v>129</v>
      </c>
      <c r="H20" s="44" t="str">
        <f>COUNTIF('Etat récapitulatif des dépenses'!H21:H36,"&gt;"&amp;0)&amp;" "&amp;"factures du poste de dépense"</f>
        <v>1 factures du poste de dépense</v>
      </c>
      <c r="I20" s="47">
        <f>'Etat récapitulatif des dépenses'!J36</f>
        <v>1200</v>
      </c>
      <c r="J20" s="47">
        <f>'Etat récapitulatif des dépenses'!L36</f>
        <v>200</v>
      </c>
      <c r="K20" s="47">
        <f>'Etat récapitulatif des dépenses'!K36</f>
        <v>1000</v>
      </c>
      <c r="L20" s="67" t="str">
        <f>IF(ROUND(I20-J20,2)=K20,"montants conformes","revoir les cellules de calcul")</f>
        <v>montants conformes</v>
      </c>
      <c r="N20" s="41"/>
    </row>
    <row r="21" spans="1:17" ht="33" customHeight="1" x14ac:dyDescent="0.25">
      <c r="A21" s="65" t="str">
        <f>'Etat récapitulatif des dépenses'!B38</f>
        <v>(Exemple) DEPENSES INVESTISSEMENT</v>
      </c>
      <c r="B21" s="44" t="str">
        <f>IF('Etat récapitulatif des dépenses'!B39="","Renseigner le libellé dans l'onglet Etat récapitulatif des dépenses",'Etat récapitulatif des dépenses'!B39)</f>
        <v>(Exemple) Travaux</v>
      </c>
      <c r="C21" s="45" t="str">
        <f>'Etat récapitulatif des dépenses'!D53</f>
        <v/>
      </c>
      <c r="D21" s="45" t="str">
        <f>IF(MIN('Etat récapitulatif des dépenses'!E40:E53)&lt;1/1/2014,"",MIN('Etat récapitulatif des dépenses'!E40:E53))</f>
        <v/>
      </c>
      <c r="E21" s="45" t="str">
        <f>'Etat récapitulatif des dépenses'!E53</f>
        <v/>
      </c>
      <c r="F21" s="44" t="s">
        <v>129</v>
      </c>
      <c r="G21" s="44" t="s">
        <v>129</v>
      </c>
      <c r="H21" s="44" t="str">
        <f>COUNTIF('Etat récapitulatif des dépenses'!H40:H53,"&gt;"&amp;0)&amp;" "&amp;"factures du poste de dépense"</f>
        <v>0 factures du poste de dépense</v>
      </c>
      <c r="I21" s="47">
        <f>'Etat récapitulatif des dépenses'!J53</f>
        <v>0</v>
      </c>
      <c r="J21" s="47">
        <f>'Etat récapitulatif des dépenses'!L53</f>
        <v>0</v>
      </c>
      <c r="K21" s="47">
        <f>'Etat récapitulatif des dépenses'!K53</f>
        <v>0</v>
      </c>
      <c r="L21" s="67" t="str">
        <f t="shared" ref="L21" si="0">IF(ROUND(I21-J21,2)=K21,"montants conformes","revoir les cellules de calcul")</f>
        <v>montants conformes</v>
      </c>
      <c r="N21" s="42"/>
      <c r="O21" s="42"/>
      <c r="P21" s="42"/>
      <c r="Q21" s="42"/>
    </row>
    <row r="22" spans="1:17" ht="33" customHeight="1" thickBot="1" x14ac:dyDescent="0.3">
      <c r="A22" s="65" t="str">
        <f>'Etat récapitulatif des dépenses'!B55</f>
        <v>(Exemple) DEPENSES XXX</v>
      </c>
      <c r="B22" s="44" t="str">
        <f>IF('Etat récapitulatif des dépenses'!B56="","Renseigner le libellé dans l'onglet Etat récapitulatif des dépenses",'Etat récapitulatif des dépenses'!B56)</f>
        <v>(Exemple) Poste de dépenses XXX</v>
      </c>
      <c r="C22" s="45" t="str">
        <f>'Etat récapitulatif des dépenses'!D69</f>
        <v/>
      </c>
      <c r="D22" s="45" t="str">
        <f>IF(MIN('Etat récapitulatif des dépenses'!F57:F68)&lt;1/1/2014,"",MIN('Etat récapitulatif des dépenses'!F57:F69))</f>
        <v/>
      </c>
      <c r="E22" s="45" t="str">
        <f>'Etat récapitulatif des dépenses'!E69</f>
        <v/>
      </c>
      <c r="F22" s="44" t="s">
        <v>129</v>
      </c>
      <c r="G22" s="44" t="s">
        <v>129</v>
      </c>
      <c r="H22" s="44" t="str">
        <f>COUNTIF('Etat récapitulatif des dépenses'!H57:H69,"&gt;"&amp;0)&amp;" "&amp;"factures du poste de dépense"</f>
        <v>0 factures du poste de dépense</v>
      </c>
      <c r="I22" s="47">
        <f>'Etat récapitulatif des dépenses'!J69</f>
        <v>0</v>
      </c>
      <c r="J22" s="47">
        <f>'Etat récapitulatif des dépenses'!L69</f>
        <v>0</v>
      </c>
      <c r="K22" s="47">
        <f>'Etat récapitulatif des dépenses'!K69</f>
        <v>0</v>
      </c>
      <c r="L22" s="67" t="str">
        <f>IF(ROUND(I22-J22,2)=K22,"montants conformes","revoir les cellules de calcul")</f>
        <v>montants conformes</v>
      </c>
      <c r="N22" s="42"/>
      <c r="O22" s="42"/>
      <c r="P22" s="42"/>
      <c r="Q22" s="42"/>
    </row>
    <row r="23" spans="1:17" ht="33" customHeight="1" thickBot="1" x14ac:dyDescent="0.3">
      <c r="A23" s="65" t="str">
        <f>'Etat récapitulatif des dépenses'!B71</f>
        <v>(Exemple) DEPENSES XXX</v>
      </c>
      <c r="B23" s="44" t="str">
        <f>IF('Etat récapitulatif des dépenses'!B72="","Renseigner le libellé dans l'onglet Etat récapitulatif des dépenses",'Etat récapitulatif des dépenses'!B72)</f>
        <v>(Exemple) Poste de dépenses XXX</v>
      </c>
      <c r="C23" s="45" t="str">
        <f>'Etat récapitulatif des dépenses'!D79</f>
        <v/>
      </c>
      <c r="D23" s="46" t="str">
        <f>IF(MIN('Etat récapitulatif des dépenses'!F73:F79)&lt;1/1/2014,"",MIN('Etat récapitulatif des dépenses'!F73:F79))</f>
        <v/>
      </c>
      <c r="E23" s="45" t="str">
        <f>'Etat récapitulatif des dépenses'!E79</f>
        <v/>
      </c>
      <c r="F23" s="44" t="s">
        <v>129</v>
      </c>
      <c r="G23" s="44" t="s">
        <v>129</v>
      </c>
      <c r="H23" s="44" t="str">
        <f>COUNTIF('Etat récapitulatif des dépenses'!H73:H79,"&gt;"&amp;0)&amp;" "&amp;"factures du poste de dépense"</f>
        <v>0 factures du poste de dépense</v>
      </c>
      <c r="I23" s="47">
        <f>'Etat récapitulatif des dépenses'!J79</f>
        <v>0</v>
      </c>
      <c r="J23" s="47">
        <f>'Etat récapitulatif des dépenses'!L79</f>
        <v>0</v>
      </c>
      <c r="K23" s="47">
        <f>'Etat récapitulatif des dépenses'!K79</f>
        <v>0</v>
      </c>
      <c r="L23" s="67" t="str">
        <f t="shared" ref="L23" si="1">IF(ROUND(I23-J23,2)=K23,"montants conformes","revoir les cellules de calcul")</f>
        <v>montants conformes</v>
      </c>
      <c r="N23" s="42"/>
      <c r="O23" s="42"/>
      <c r="P23" s="42"/>
      <c r="Q23" s="42"/>
    </row>
    <row r="24" spans="1:17" s="40" customFormat="1" ht="15.75" thickBot="1" x14ac:dyDescent="0.3">
      <c r="A24" s="450" t="s">
        <v>245</v>
      </c>
      <c r="B24" s="451"/>
      <c r="C24" s="451"/>
      <c r="D24" s="451"/>
      <c r="E24" s="451"/>
      <c r="F24" s="451"/>
      <c r="G24" s="451"/>
      <c r="H24" s="452"/>
      <c r="I24" s="73">
        <f>SUM(I20:I23)</f>
        <v>1200</v>
      </c>
      <c r="J24" s="73">
        <f>SUM(J20:J23)</f>
        <v>200</v>
      </c>
      <c r="K24" s="74">
        <f>SUM(K20:K23)</f>
        <v>1000</v>
      </c>
      <c r="M24" s="39"/>
      <c r="N24" s="41"/>
      <c r="O24" s="41"/>
      <c r="P24" s="43"/>
    </row>
    <row r="25" spans="1:17" s="257" customFormat="1" ht="15.75" thickBot="1" x14ac:dyDescent="0.3">
      <c r="A25" s="253"/>
      <c r="B25" s="254"/>
      <c r="C25" s="254"/>
      <c r="D25" s="254"/>
      <c r="E25" s="254"/>
      <c r="F25" s="254"/>
      <c r="G25" s="254"/>
      <c r="H25" s="254"/>
      <c r="I25" s="255"/>
      <c r="J25" s="255"/>
      <c r="K25" s="256"/>
      <c r="M25" s="258"/>
      <c r="N25" s="259"/>
      <c r="O25" s="259"/>
      <c r="P25" s="260"/>
    </row>
    <row r="26" spans="1:17" s="40" customFormat="1" ht="26.25" thickBot="1" x14ac:dyDescent="0.3">
      <c r="A26" s="56" t="s">
        <v>117</v>
      </c>
      <c r="B26" s="57" t="s">
        <v>118</v>
      </c>
      <c r="C26" s="57"/>
      <c r="D26" s="57"/>
      <c r="E26" s="57"/>
      <c r="F26" s="57"/>
      <c r="G26" s="57"/>
      <c r="H26" s="57" t="s">
        <v>124</v>
      </c>
      <c r="I26" s="57" t="s">
        <v>244</v>
      </c>
      <c r="J26" s="57" t="s">
        <v>126</v>
      </c>
      <c r="K26" s="57" t="s">
        <v>127</v>
      </c>
      <c r="L26" s="58" t="s">
        <v>128</v>
      </c>
      <c r="N26" s="66"/>
    </row>
    <row r="27" spans="1:17" ht="51" x14ac:dyDescent="0.25">
      <c r="A27" s="65" t="str">
        <f>'Etat récapitulatif des dépenses'!B81</f>
        <v xml:space="preserve">AUTRES DEPENSES </v>
      </c>
      <c r="B27" s="44" t="str">
        <f>IF('Etat récapitulatif des dépenses'!B81="","Renseigner le libellé dans l'onglet Etat récapitulatif des dépenses",'Etat récapitulatif des dépenses'!A83)</f>
        <v>Taux forfaitaire des frais de personnels directs: 20% maximum des frais directs éligibles autres que les frais de personnel</v>
      </c>
      <c r="C27" s="249"/>
      <c r="D27" s="249"/>
      <c r="E27" s="249"/>
      <c r="F27" s="44" t="s">
        <v>242</v>
      </c>
      <c r="G27" s="250"/>
      <c r="H27" s="44" t="s">
        <v>240</v>
      </c>
      <c r="I27" s="72">
        <f>'Etat récapitulatif des dépenses'!H83</f>
        <v>0</v>
      </c>
      <c r="J27" s="251"/>
      <c r="K27" s="72">
        <f>'Etat récapitulatif des dépenses'!K83</f>
        <v>0</v>
      </c>
      <c r="L27" s="67" t="str">
        <f>IF('Etat récapitulatif des dépenses'!K83=K27,"montants conformes","revoir les cellules de calcul")</f>
        <v>montants conformes</v>
      </c>
      <c r="M27" s="43"/>
      <c r="N27" s="43"/>
      <c r="O27" s="43"/>
      <c r="P27" s="42"/>
      <c r="Q27" s="42"/>
    </row>
    <row r="28" spans="1:17" ht="38.25" x14ac:dyDescent="0.25">
      <c r="A28" s="65" t="str">
        <f>'Etat récapitulatif des dépenses'!B81</f>
        <v xml:space="preserve">AUTRES DEPENSES </v>
      </c>
      <c r="B28" s="44" t="str">
        <f>IF('Etat récapitulatif des dépenses'!B82="","Renseigner le libellé dans l'onglet Etat récapitulatif des dépenses",'Etat récapitulatif des dépenses'!A84)</f>
        <v>Taux forfaitaire coûts indirects: 7% maximum des frais directs éligibles</v>
      </c>
      <c r="C28" s="249"/>
      <c r="D28" s="249"/>
      <c r="E28" s="249"/>
      <c r="F28" s="44" t="s">
        <v>243</v>
      </c>
      <c r="G28" s="250"/>
      <c r="H28" s="44" t="s">
        <v>241</v>
      </c>
      <c r="I28" s="47">
        <f>'Etat récapitulatif des dépenses'!H84</f>
        <v>0</v>
      </c>
      <c r="J28" s="268"/>
      <c r="K28" s="47">
        <f>'Etat récapitulatif des dépenses'!K84</f>
        <v>0</v>
      </c>
      <c r="L28" s="67" t="str">
        <f>IF('Etat récapitulatif des dépenses'!K84=K28,"montants conformes","revoir les cellules de calcul")</f>
        <v>montants conformes</v>
      </c>
      <c r="N28" s="41"/>
      <c r="O28" s="41"/>
      <c r="P28" s="42"/>
      <c r="Q28" s="42"/>
    </row>
    <row r="29" spans="1:17" s="258" customFormat="1" ht="15.75" thickBot="1" x14ac:dyDescent="0.3">
      <c r="A29" s="261"/>
      <c r="B29" s="262"/>
      <c r="C29" s="263"/>
      <c r="D29" s="263"/>
      <c r="E29" s="263"/>
      <c r="F29" s="262"/>
      <c r="G29" s="262"/>
      <c r="H29" s="262"/>
      <c r="I29" s="264"/>
      <c r="J29" s="264"/>
      <c r="K29" s="265"/>
      <c r="L29" s="266"/>
      <c r="N29" s="259"/>
      <c r="O29" s="259"/>
      <c r="P29" s="267"/>
      <c r="Q29" s="267"/>
    </row>
    <row r="30" spans="1:17" s="40" customFormat="1" ht="15.75" thickBot="1" x14ac:dyDescent="0.3">
      <c r="A30" s="450" t="s">
        <v>130</v>
      </c>
      <c r="B30" s="451"/>
      <c r="C30" s="451"/>
      <c r="D30" s="451"/>
      <c r="E30" s="451"/>
      <c r="F30" s="451"/>
      <c r="G30" s="451"/>
      <c r="H30" s="452"/>
      <c r="I30" s="252"/>
      <c r="J30" s="252"/>
      <c r="K30" s="74">
        <f>K24+K27+K28</f>
        <v>1000</v>
      </c>
      <c r="M30" s="39"/>
      <c r="N30" s="41"/>
      <c r="O30" s="41"/>
      <c r="P30" s="43"/>
    </row>
    <row r="31" spans="1:17" ht="15.75" thickBot="1" x14ac:dyDescent="0.3">
      <c r="A31" s="113"/>
      <c r="B31" s="114" t="s">
        <v>131</v>
      </c>
      <c r="C31" s="115" t="str">
        <f>IF(MIN(C20:C23)&lt;1/1/2021,"",MIN(C20:C23))</f>
        <v/>
      </c>
      <c r="D31" s="115" t="str">
        <f>IF(MIN(D20:D23)&lt;1/1/2021,"",MIN(D20:D23))</f>
        <v/>
      </c>
      <c r="E31" s="116" t="str">
        <f>IF(MAX(E20:E23)&lt;1/1/2030,"",MAX(E20:E23))</f>
        <v/>
      </c>
    </row>
  </sheetData>
  <sheetProtection insertColumns="0" insertRows="0"/>
  <mergeCells count="4">
    <mergeCell ref="A30:H30"/>
    <mergeCell ref="A3:L3"/>
    <mergeCell ref="A5:L5"/>
    <mergeCell ref="A24:H24"/>
  </mergeCells>
  <conditionalFormatting sqref="B20:B23 B27:B29">
    <cfRule type="containsText" dxfId="2" priority="1" operator="containsText" text="Renseigner le libellé dans l'onglet Etat récapitulatif des dépenses">
      <formula>NOT(ISERROR(SEARCH("Renseigner le libellé dans l'onglet Etat récapitulatif des dépenses",B20)))</formula>
    </cfRule>
  </conditionalFormatting>
  <pageMargins left="0.70866141732283472" right="0.70866141732283472" top="0.82677165354330717" bottom="0.74803149606299213" header="0.31496062992125984" footer="0.31496062992125984"/>
  <pageSetup paperSize="8" scale="97" orientation="landscape" r:id="rId1"/>
  <headerFooter differentOddEven="1">
    <oddHeader>&amp;C&amp;G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2279F-9A9C-4E60-BAE3-34AE8E5268B1}">
  <dimension ref="B1:E401"/>
  <sheetViews>
    <sheetView topLeftCell="A196" workbookViewId="0">
      <selection activeCell="D397" sqref="D397"/>
    </sheetView>
  </sheetViews>
  <sheetFormatPr baseColWidth="10" defaultColWidth="11.42578125" defaultRowHeight="15" x14ac:dyDescent="0.25"/>
  <cols>
    <col min="2" max="3" width="56.5703125" customWidth="1"/>
    <col min="4" max="4" width="38.140625" customWidth="1"/>
    <col min="5" max="5" width="46.5703125" customWidth="1"/>
  </cols>
  <sheetData>
    <row r="1" spans="2:5" s="61" customFormat="1" x14ac:dyDescent="0.25">
      <c r="B1" s="61" t="s">
        <v>132</v>
      </c>
      <c r="C1" s="61" t="s">
        <v>133</v>
      </c>
      <c r="D1" s="61" t="s">
        <v>134</v>
      </c>
      <c r="E1" s="61" t="s">
        <v>135</v>
      </c>
    </row>
    <row r="2" spans="2:5" x14ac:dyDescent="0.25">
      <c r="B2" t="s">
        <v>136</v>
      </c>
      <c r="C2">
        <v>0</v>
      </c>
      <c r="D2" s="117">
        <v>0</v>
      </c>
      <c r="E2" s="71">
        <v>0</v>
      </c>
    </row>
    <row r="3" spans="2:5" x14ac:dyDescent="0.25">
      <c r="C3">
        <v>0.25</v>
      </c>
      <c r="D3" s="118">
        <f>1.001</f>
        <v>1.0009999999999999</v>
      </c>
      <c r="E3" s="70">
        <v>0.01</v>
      </c>
    </row>
    <row r="4" spans="2:5" x14ac:dyDescent="0.25">
      <c r="C4">
        <v>0.5</v>
      </c>
      <c r="D4" s="118">
        <v>1.5</v>
      </c>
      <c r="E4" s="70">
        <v>0.02</v>
      </c>
    </row>
    <row r="5" spans="2:5" x14ac:dyDescent="0.25">
      <c r="C5">
        <v>0.75</v>
      </c>
      <c r="D5" s="118">
        <v>2</v>
      </c>
      <c r="E5" s="70">
        <v>0.03</v>
      </c>
    </row>
    <row r="6" spans="2:5" x14ac:dyDescent="0.25">
      <c r="C6">
        <v>1</v>
      </c>
      <c r="D6" s="118">
        <v>2.5</v>
      </c>
      <c r="E6" s="70">
        <v>0.04</v>
      </c>
    </row>
    <row r="7" spans="2:5" x14ac:dyDescent="0.25">
      <c r="C7">
        <v>1.25</v>
      </c>
      <c r="D7" s="118">
        <v>3</v>
      </c>
      <c r="E7" s="70">
        <v>0.05</v>
      </c>
    </row>
    <row r="8" spans="2:5" x14ac:dyDescent="0.25">
      <c r="C8">
        <v>1.5</v>
      </c>
      <c r="D8" s="118">
        <v>3.5</v>
      </c>
      <c r="E8" s="70">
        <v>0.06</v>
      </c>
    </row>
    <row r="9" spans="2:5" x14ac:dyDescent="0.25">
      <c r="C9">
        <v>1.75</v>
      </c>
      <c r="D9" s="118">
        <v>4</v>
      </c>
      <c r="E9" s="70">
        <v>7.0000000000000007E-2</v>
      </c>
    </row>
    <row r="10" spans="2:5" x14ac:dyDescent="0.25">
      <c r="C10">
        <v>2</v>
      </c>
      <c r="D10" s="118">
        <v>4.5</v>
      </c>
      <c r="E10" s="70">
        <v>0.08</v>
      </c>
    </row>
    <row r="11" spans="2:5" x14ac:dyDescent="0.25">
      <c r="C11">
        <v>2.25</v>
      </c>
      <c r="D11" s="118">
        <v>5</v>
      </c>
      <c r="E11" s="70">
        <v>0.09</v>
      </c>
    </row>
    <row r="12" spans="2:5" x14ac:dyDescent="0.25">
      <c r="C12">
        <v>2.5</v>
      </c>
      <c r="D12" s="118">
        <v>5.5</v>
      </c>
      <c r="E12" s="70">
        <v>0.1</v>
      </c>
    </row>
    <row r="13" spans="2:5" x14ac:dyDescent="0.25">
      <c r="C13">
        <v>2.75</v>
      </c>
      <c r="D13" s="118">
        <v>6</v>
      </c>
      <c r="E13" s="70">
        <v>0.11</v>
      </c>
    </row>
    <row r="14" spans="2:5" x14ac:dyDescent="0.25">
      <c r="C14">
        <v>3</v>
      </c>
      <c r="D14" s="118">
        <v>6.5</v>
      </c>
      <c r="E14" s="70">
        <v>0.12</v>
      </c>
    </row>
    <row r="15" spans="2:5" x14ac:dyDescent="0.25">
      <c r="C15">
        <v>3.25</v>
      </c>
      <c r="D15" s="118">
        <v>7</v>
      </c>
      <c r="E15" s="70">
        <v>0.13</v>
      </c>
    </row>
    <row r="16" spans="2:5" x14ac:dyDescent="0.25">
      <c r="C16">
        <v>3.5</v>
      </c>
      <c r="D16" s="118">
        <v>7.5</v>
      </c>
      <c r="E16" s="70">
        <v>0.14000000000000001</v>
      </c>
    </row>
    <row r="17" spans="3:5" x14ac:dyDescent="0.25">
      <c r="C17">
        <v>3.75</v>
      </c>
      <c r="D17" s="118">
        <v>8</v>
      </c>
      <c r="E17" s="70">
        <v>0.15</v>
      </c>
    </row>
    <row r="18" spans="3:5" x14ac:dyDescent="0.25">
      <c r="C18">
        <v>4</v>
      </c>
      <c r="D18" s="118">
        <v>8.5</v>
      </c>
      <c r="E18" s="70">
        <v>0.16</v>
      </c>
    </row>
    <row r="19" spans="3:5" x14ac:dyDescent="0.25">
      <c r="C19">
        <v>4.25</v>
      </c>
      <c r="D19" s="118">
        <v>9</v>
      </c>
      <c r="E19" s="70">
        <v>0.17</v>
      </c>
    </row>
    <row r="20" spans="3:5" x14ac:dyDescent="0.25">
      <c r="C20">
        <v>4.5</v>
      </c>
      <c r="D20" s="118">
        <v>9.5</v>
      </c>
      <c r="E20" s="70">
        <v>0.18</v>
      </c>
    </row>
    <row r="21" spans="3:5" x14ac:dyDescent="0.25">
      <c r="C21">
        <v>4.75</v>
      </c>
      <c r="D21" s="118">
        <v>10</v>
      </c>
      <c r="E21" s="70">
        <v>0.19</v>
      </c>
    </row>
    <row r="22" spans="3:5" x14ac:dyDescent="0.25">
      <c r="C22">
        <v>5</v>
      </c>
      <c r="D22" s="118">
        <v>10.5</v>
      </c>
      <c r="E22" s="70">
        <v>0.2</v>
      </c>
    </row>
    <row r="23" spans="3:5" x14ac:dyDescent="0.25">
      <c r="C23">
        <v>5.25</v>
      </c>
      <c r="D23" s="118">
        <v>11</v>
      </c>
      <c r="E23" s="70">
        <v>0.21</v>
      </c>
    </row>
    <row r="24" spans="3:5" x14ac:dyDescent="0.25">
      <c r="C24">
        <v>5.5</v>
      </c>
      <c r="D24" s="118">
        <v>11.5</v>
      </c>
      <c r="E24" s="70">
        <v>0.22</v>
      </c>
    </row>
    <row r="25" spans="3:5" x14ac:dyDescent="0.25">
      <c r="C25">
        <v>5.75</v>
      </c>
      <c r="D25" s="118">
        <v>12</v>
      </c>
      <c r="E25" s="70">
        <v>0.23</v>
      </c>
    </row>
    <row r="26" spans="3:5" x14ac:dyDescent="0.25">
      <c r="C26">
        <v>6</v>
      </c>
      <c r="D26" s="118">
        <v>12.5</v>
      </c>
      <c r="E26" s="70">
        <v>0.24</v>
      </c>
    </row>
    <row r="27" spans="3:5" x14ac:dyDescent="0.25">
      <c r="C27">
        <v>6.25</v>
      </c>
      <c r="D27" s="118">
        <v>13</v>
      </c>
      <c r="E27" s="70">
        <v>0.25</v>
      </c>
    </row>
    <row r="28" spans="3:5" x14ac:dyDescent="0.25">
      <c r="C28">
        <v>6.5</v>
      </c>
      <c r="D28" s="118">
        <v>13.5</v>
      </c>
      <c r="E28" s="70">
        <v>0.26</v>
      </c>
    </row>
    <row r="29" spans="3:5" x14ac:dyDescent="0.25">
      <c r="C29">
        <v>6.75</v>
      </c>
      <c r="D29" s="118">
        <v>14</v>
      </c>
      <c r="E29" s="70">
        <v>0.27</v>
      </c>
    </row>
    <row r="30" spans="3:5" x14ac:dyDescent="0.25">
      <c r="C30">
        <v>7</v>
      </c>
      <c r="D30" s="118">
        <v>14.5</v>
      </c>
      <c r="E30" s="70">
        <v>0.28000000000000003</v>
      </c>
    </row>
    <row r="31" spans="3:5" x14ac:dyDescent="0.25">
      <c r="C31">
        <v>7.25</v>
      </c>
      <c r="D31" s="118">
        <v>15</v>
      </c>
      <c r="E31" s="70">
        <v>0.28999999999999998</v>
      </c>
    </row>
    <row r="32" spans="3:5" x14ac:dyDescent="0.25">
      <c r="C32">
        <v>7.5</v>
      </c>
      <c r="D32" s="118">
        <v>15.5</v>
      </c>
      <c r="E32" s="70">
        <v>0.3</v>
      </c>
    </row>
    <row r="33" spans="3:5" x14ac:dyDescent="0.25">
      <c r="C33">
        <v>7.75</v>
      </c>
      <c r="D33" s="118">
        <v>16</v>
      </c>
      <c r="E33" s="70">
        <v>0.31</v>
      </c>
    </row>
    <row r="34" spans="3:5" x14ac:dyDescent="0.25">
      <c r="C34">
        <v>8</v>
      </c>
      <c r="D34" s="118">
        <v>16.5</v>
      </c>
      <c r="E34" s="70">
        <v>0.32</v>
      </c>
    </row>
    <row r="35" spans="3:5" x14ac:dyDescent="0.25">
      <c r="C35">
        <v>8.25</v>
      </c>
      <c r="D35" s="118">
        <v>17</v>
      </c>
      <c r="E35" s="70">
        <v>0.33</v>
      </c>
    </row>
    <row r="36" spans="3:5" x14ac:dyDescent="0.25">
      <c r="C36">
        <v>8.5</v>
      </c>
      <c r="D36" s="118">
        <v>17.5</v>
      </c>
      <c r="E36" s="70">
        <v>0.34</v>
      </c>
    </row>
    <row r="37" spans="3:5" x14ac:dyDescent="0.25">
      <c r="C37">
        <v>8.75</v>
      </c>
      <c r="D37" s="118">
        <v>18</v>
      </c>
      <c r="E37" s="70">
        <v>0.35</v>
      </c>
    </row>
    <row r="38" spans="3:5" x14ac:dyDescent="0.25">
      <c r="C38">
        <v>9</v>
      </c>
      <c r="D38" s="118">
        <v>18.5</v>
      </c>
      <c r="E38" s="70">
        <v>0.36</v>
      </c>
    </row>
    <row r="39" spans="3:5" x14ac:dyDescent="0.25">
      <c r="C39">
        <v>9.25</v>
      </c>
      <c r="D39" s="118">
        <v>19</v>
      </c>
      <c r="E39" s="70">
        <v>0.37</v>
      </c>
    </row>
    <row r="40" spans="3:5" x14ac:dyDescent="0.25">
      <c r="C40">
        <v>9.5</v>
      </c>
      <c r="D40" s="118">
        <v>19.5</v>
      </c>
      <c r="E40" s="70">
        <v>0.38</v>
      </c>
    </row>
    <row r="41" spans="3:5" x14ac:dyDescent="0.25">
      <c r="C41">
        <v>9.75</v>
      </c>
      <c r="D41" s="118">
        <v>20</v>
      </c>
      <c r="E41" s="70">
        <v>0.39</v>
      </c>
    </row>
    <row r="42" spans="3:5" x14ac:dyDescent="0.25">
      <c r="C42">
        <v>10</v>
      </c>
      <c r="D42" s="118">
        <v>20.5</v>
      </c>
      <c r="E42" s="70">
        <v>0.4</v>
      </c>
    </row>
    <row r="43" spans="3:5" x14ac:dyDescent="0.25">
      <c r="C43">
        <v>10.25</v>
      </c>
      <c r="D43" s="118">
        <v>21</v>
      </c>
      <c r="E43" s="70">
        <v>0.41</v>
      </c>
    </row>
    <row r="44" spans="3:5" x14ac:dyDescent="0.25">
      <c r="C44">
        <v>10.5</v>
      </c>
      <c r="D44" s="118">
        <v>21.5</v>
      </c>
      <c r="E44" s="70">
        <v>0.42</v>
      </c>
    </row>
    <row r="45" spans="3:5" x14ac:dyDescent="0.25">
      <c r="C45">
        <v>10.75</v>
      </c>
      <c r="D45" s="118">
        <v>22</v>
      </c>
      <c r="E45" s="70">
        <v>0.43</v>
      </c>
    </row>
    <row r="46" spans="3:5" x14ac:dyDescent="0.25">
      <c r="C46">
        <v>11</v>
      </c>
      <c r="D46" s="118">
        <v>22.5</v>
      </c>
      <c r="E46" s="70">
        <v>0.44</v>
      </c>
    </row>
    <row r="47" spans="3:5" x14ac:dyDescent="0.25">
      <c r="C47">
        <v>11.25</v>
      </c>
      <c r="D47" s="118">
        <v>23</v>
      </c>
      <c r="E47" s="70">
        <v>0.45</v>
      </c>
    </row>
    <row r="48" spans="3:5" x14ac:dyDescent="0.25">
      <c r="C48">
        <v>11.5</v>
      </c>
      <c r="D48" s="118">
        <v>23.5</v>
      </c>
      <c r="E48" s="70">
        <v>0.46</v>
      </c>
    </row>
    <row r="49" spans="3:5" x14ac:dyDescent="0.25">
      <c r="C49">
        <v>11.75</v>
      </c>
      <c r="D49" s="118">
        <v>24</v>
      </c>
      <c r="E49" s="70">
        <v>0.47</v>
      </c>
    </row>
    <row r="50" spans="3:5" x14ac:dyDescent="0.25">
      <c r="C50">
        <v>12</v>
      </c>
      <c r="D50" s="118">
        <v>24.5</v>
      </c>
      <c r="E50" s="70">
        <v>0.48</v>
      </c>
    </row>
    <row r="51" spans="3:5" x14ac:dyDescent="0.25">
      <c r="C51">
        <v>12.25</v>
      </c>
      <c r="D51" s="118">
        <v>25</v>
      </c>
      <c r="E51" s="70">
        <v>0.49</v>
      </c>
    </row>
    <row r="52" spans="3:5" x14ac:dyDescent="0.25">
      <c r="C52">
        <v>12.5</v>
      </c>
      <c r="D52" s="118">
        <v>25.5</v>
      </c>
      <c r="E52" s="70">
        <v>0.5</v>
      </c>
    </row>
    <row r="53" spans="3:5" x14ac:dyDescent="0.25">
      <c r="C53">
        <v>12.75</v>
      </c>
      <c r="D53" s="118">
        <v>26</v>
      </c>
      <c r="E53" s="70">
        <v>0.51</v>
      </c>
    </row>
    <row r="54" spans="3:5" x14ac:dyDescent="0.25">
      <c r="C54">
        <v>13</v>
      </c>
      <c r="D54" s="118">
        <v>26.5</v>
      </c>
      <c r="E54" s="70">
        <v>0.52</v>
      </c>
    </row>
    <row r="55" spans="3:5" x14ac:dyDescent="0.25">
      <c r="C55">
        <v>13.25</v>
      </c>
      <c r="D55" s="118">
        <v>27</v>
      </c>
      <c r="E55" s="70">
        <v>0.53</v>
      </c>
    </row>
    <row r="56" spans="3:5" x14ac:dyDescent="0.25">
      <c r="C56">
        <v>13.5</v>
      </c>
      <c r="D56" s="118">
        <v>27.5</v>
      </c>
      <c r="E56" s="70">
        <v>0.54</v>
      </c>
    </row>
    <row r="57" spans="3:5" x14ac:dyDescent="0.25">
      <c r="C57">
        <v>13.75</v>
      </c>
      <c r="D57" s="118">
        <v>28</v>
      </c>
      <c r="E57" s="70">
        <v>0.55000000000000004</v>
      </c>
    </row>
    <row r="58" spans="3:5" x14ac:dyDescent="0.25">
      <c r="C58">
        <v>14</v>
      </c>
      <c r="D58" s="118">
        <v>28.5</v>
      </c>
      <c r="E58" s="70">
        <v>0.56000000000000005</v>
      </c>
    </row>
    <row r="59" spans="3:5" x14ac:dyDescent="0.25">
      <c r="C59">
        <v>14.25</v>
      </c>
      <c r="D59" s="118">
        <v>29</v>
      </c>
      <c r="E59" s="70">
        <v>0.56999999999999995</v>
      </c>
    </row>
    <row r="60" spans="3:5" x14ac:dyDescent="0.25">
      <c r="C60">
        <v>14.5</v>
      </c>
      <c r="D60" s="118">
        <v>29.5</v>
      </c>
      <c r="E60" s="70">
        <v>0.57999999999999996</v>
      </c>
    </row>
    <row r="61" spans="3:5" x14ac:dyDescent="0.25">
      <c r="C61">
        <v>14.75</v>
      </c>
      <c r="D61" s="118">
        <v>30</v>
      </c>
      <c r="E61" s="70">
        <v>0.59</v>
      </c>
    </row>
    <row r="62" spans="3:5" x14ac:dyDescent="0.25">
      <c r="C62">
        <v>15</v>
      </c>
      <c r="D62" s="118">
        <v>30.5</v>
      </c>
      <c r="E62" s="70">
        <v>0.6</v>
      </c>
    </row>
    <row r="63" spans="3:5" x14ac:dyDescent="0.25">
      <c r="C63">
        <v>15.25</v>
      </c>
      <c r="D63" s="118">
        <v>31</v>
      </c>
      <c r="E63" s="70">
        <v>0.61</v>
      </c>
    </row>
    <row r="64" spans="3:5" x14ac:dyDescent="0.25">
      <c r="C64">
        <v>15.5</v>
      </c>
      <c r="D64" s="118">
        <v>31.5</v>
      </c>
      <c r="E64" s="70">
        <v>0.62</v>
      </c>
    </row>
    <row r="65" spans="3:5" x14ac:dyDescent="0.25">
      <c r="C65">
        <v>15.75</v>
      </c>
      <c r="D65" s="118">
        <v>32</v>
      </c>
      <c r="E65" s="70">
        <v>0.63</v>
      </c>
    </row>
    <row r="66" spans="3:5" x14ac:dyDescent="0.25">
      <c r="C66">
        <v>16</v>
      </c>
      <c r="D66" s="118">
        <v>32.5</v>
      </c>
      <c r="E66" s="70">
        <v>0.64</v>
      </c>
    </row>
    <row r="67" spans="3:5" x14ac:dyDescent="0.25">
      <c r="C67">
        <v>16.25</v>
      </c>
      <c r="D67" s="118">
        <v>33</v>
      </c>
      <c r="E67" s="70">
        <v>0.65</v>
      </c>
    </row>
    <row r="68" spans="3:5" x14ac:dyDescent="0.25">
      <c r="C68">
        <v>16.5</v>
      </c>
      <c r="D68" s="118">
        <v>33.5</v>
      </c>
      <c r="E68" s="70">
        <v>0.66</v>
      </c>
    </row>
    <row r="69" spans="3:5" x14ac:dyDescent="0.25">
      <c r="C69">
        <v>16.75</v>
      </c>
      <c r="D69" s="118">
        <v>34</v>
      </c>
      <c r="E69" s="70">
        <v>0.67</v>
      </c>
    </row>
    <row r="70" spans="3:5" x14ac:dyDescent="0.25">
      <c r="C70">
        <v>17</v>
      </c>
      <c r="D70" s="118">
        <v>34.5</v>
      </c>
      <c r="E70" s="70">
        <v>0.68</v>
      </c>
    </row>
    <row r="71" spans="3:5" x14ac:dyDescent="0.25">
      <c r="C71">
        <v>17.25</v>
      </c>
      <c r="D71" s="118">
        <v>35</v>
      </c>
      <c r="E71" s="70">
        <v>0.69</v>
      </c>
    </row>
    <row r="72" spans="3:5" x14ac:dyDescent="0.25">
      <c r="C72">
        <v>17.5</v>
      </c>
      <c r="D72" s="118">
        <v>35.5</v>
      </c>
      <c r="E72" s="70">
        <v>0.7</v>
      </c>
    </row>
    <row r="73" spans="3:5" x14ac:dyDescent="0.25">
      <c r="C73">
        <v>17.75</v>
      </c>
      <c r="D73" s="118">
        <v>36</v>
      </c>
      <c r="E73" s="70">
        <v>0.71</v>
      </c>
    </row>
    <row r="74" spans="3:5" x14ac:dyDescent="0.25">
      <c r="C74">
        <v>18</v>
      </c>
      <c r="D74" s="118">
        <v>36.5</v>
      </c>
      <c r="E74" s="70">
        <v>0.72</v>
      </c>
    </row>
    <row r="75" spans="3:5" x14ac:dyDescent="0.25">
      <c r="C75">
        <v>18.25</v>
      </c>
      <c r="D75" s="118">
        <v>37</v>
      </c>
      <c r="E75" s="70">
        <v>0.73</v>
      </c>
    </row>
    <row r="76" spans="3:5" x14ac:dyDescent="0.25">
      <c r="C76">
        <v>18.5</v>
      </c>
      <c r="D76" s="118">
        <v>37.5</v>
      </c>
      <c r="E76" s="70">
        <v>0.74</v>
      </c>
    </row>
    <row r="77" spans="3:5" x14ac:dyDescent="0.25">
      <c r="C77">
        <v>18.75</v>
      </c>
      <c r="D77" s="118">
        <v>38</v>
      </c>
      <c r="E77" s="70">
        <v>0.75</v>
      </c>
    </row>
    <row r="78" spans="3:5" x14ac:dyDescent="0.25">
      <c r="C78">
        <v>19</v>
      </c>
      <c r="D78" s="118">
        <v>38.5</v>
      </c>
      <c r="E78" s="70">
        <v>0.76</v>
      </c>
    </row>
    <row r="79" spans="3:5" x14ac:dyDescent="0.25">
      <c r="C79">
        <v>19.25</v>
      </c>
      <c r="D79" s="118">
        <v>39</v>
      </c>
      <c r="E79" s="70">
        <v>0.77</v>
      </c>
    </row>
    <row r="80" spans="3:5" x14ac:dyDescent="0.25">
      <c r="C80">
        <v>19.5</v>
      </c>
      <c r="D80" s="118">
        <v>39.5</v>
      </c>
      <c r="E80" s="70">
        <v>0.78</v>
      </c>
    </row>
    <row r="81" spans="3:5" x14ac:dyDescent="0.25">
      <c r="C81">
        <v>19.75</v>
      </c>
      <c r="D81" s="118">
        <v>40</v>
      </c>
      <c r="E81" s="70">
        <v>0.79</v>
      </c>
    </row>
    <row r="82" spans="3:5" x14ac:dyDescent="0.25">
      <c r="C82">
        <v>20</v>
      </c>
      <c r="D82" s="118">
        <v>40.5</v>
      </c>
      <c r="E82" s="70">
        <v>0.8</v>
      </c>
    </row>
    <row r="83" spans="3:5" x14ac:dyDescent="0.25">
      <c r="C83">
        <v>20.25</v>
      </c>
      <c r="D83" s="118">
        <v>41</v>
      </c>
      <c r="E83" s="70">
        <v>0.81</v>
      </c>
    </row>
    <row r="84" spans="3:5" x14ac:dyDescent="0.25">
      <c r="C84">
        <v>20.5</v>
      </c>
      <c r="D84" s="118">
        <v>41.5</v>
      </c>
      <c r="E84" s="70">
        <v>0.82</v>
      </c>
    </row>
    <row r="85" spans="3:5" x14ac:dyDescent="0.25">
      <c r="C85">
        <v>20.75</v>
      </c>
      <c r="D85" s="118">
        <v>42</v>
      </c>
      <c r="E85" s="70">
        <v>0.83</v>
      </c>
    </row>
    <row r="86" spans="3:5" x14ac:dyDescent="0.25">
      <c r="C86">
        <v>21</v>
      </c>
      <c r="D86" s="118">
        <v>42.5</v>
      </c>
      <c r="E86" s="70">
        <v>0.84</v>
      </c>
    </row>
    <row r="87" spans="3:5" x14ac:dyDescent="0.25">
      <c r="C87">
        <v>21.25</v>
      </c>
      <c r="D87" s="118">
        <v>43</v>
      </c>
      <c r="E87" s="70">
        <v>0.85</v>
      </c>
    </row>
    <row r="88" spans="3:5" x14ac:dyDescent="0.25">
      <c r="C88">
        <v>21.5</v>
      </c>
      <c r="D88" s="118">
        <v>43.5</v>
      </c>
      <c r="E88" s="70">
        <v>0.86</v>
      </c>
    </row>
    <row r="89" spans="3:5" x14ac:dyDescent="0.25">
      <c r="C89">
        <v>21.75</v>
      </c>
      <c r="D89" s="118">
        <v>44</v>
      </c>
      <c r="E89" s="70">
        <v>0.87</v>
      </c>
    </row>
    <row r="90" spans="3:5" x14ac:dyDescent="0.25">
      <c r="C90">
        <v>22</v>
      </c>
      <c r="D90" s="118">
        <v>44.5</v>
      </c>
      <c r="E90" s="70">
        <v>0.88</v>
      </c>
    </row>
    <row r="91" spans="3:5" x14ac:dyDescent="0.25">
      <c r="C91">
        <v>22.25</v>
      </c>
      <c r="D91" s="118">
        <v>45</v>
      </c>
      <c r="E91" s="70">
        <v>0.89</v>
      </c>
    </row>
    <row r="92" spans="3:5" x14ac:dyDescent="0.25">
      <c r="C92">
        <v>22.5</v>
      </c>
      <c r="D92" s="118">
        <v>45.5</v>
      </c>
      <c r="E92" s="70">
        <v>0.9</v>
      </c>
    </row>
    <row r="93" spans="3:5" x14ac:dyDescent="0.25">
      <c r="C93">
        <v>22.75</v>
      </c>
      <c r="D93" s="118">
        <v>46</v>
      </c>
      <c r="E93" s="70">
        <v>0.91</v>
      </c>
    </row>
    <row r="94" spans="3:5" x14ac:dyDescent="0.25">
      <c r="C94">
        <v>23</v>
      </c>
      <c r="D94" s="118">
        <v>46.5</v>
      </c>
      <c r="E94" s="70">
        <v>0.92</v>
      </c>
    </row>
    <row r="95" spans="3:5" x14ac:dyDescent="0.25">
      <c r="C95">
        <v>23.25</v>
      </c>
      <c r="D95" s="118">
        <v>47</v>
      </c>
      <c r="E95" s="70">
        <v>0.93</v>
      </c>
    </row>
    <row r="96" spans="3:5" x14ac:dyDescent="0.25">
      <c r="C96">
        <v>23.5</v>
      </c>
      <c r="D96" s="118">
        <v>47.5</v>
      </c>
      <c r="E96" s="70">
        <v>0.94</v>
      </c>
    </row>
    <row r="97" spans="3:5" x14ac:dyDescent="0.25">
      <c r="C97">
        <v>23.75</v>
      </c>
      <c r="D97" s="118">
        <v>48</v>
      </c>
      <c r="E97" s="70">
        <v>0.95</v>
      </c>
    </row>
    <row r="98" spans="3:5" x14ac:dyDescent="0.25">
      <c r="C98">
        <v>24</v>
      </c>
      <c r="D98" s="118">
        <v>48.5</v>
      </c>
      <c r="E98" s="70">
        <v>0.96</v>
      </c>
    </row>
    <row r="99" spans="3:5" x14ac:dyDescent="0.25">
      <c r="C99">
        <v>24.25</v>
      </c>
      <c r="D99" s="118">
        <v>49</v>
      </c>
      <c r="E99" s="70">
        <v>0.97</v>
      </c>
    </row>
    <row r="100" spans="3:5" x14ac:dyDescent="0.25">
      <c r="C100">
        <v>24.5</v>
      </c>
      <c r="D100" s="118">
        <v>49.5</v>
      </c>
      <c r="E100" s="70">
        <v>0.98</v>
      </c>
    </row>
    <row r="101" spans="3:5" x14ac:dyDescent="0.25">
      <c r="C101">
        <v>24.75</v>
      </c>
      <c r="D101" s="118">
        <v>50</v>
      </c>
      <c r="E101" s="70">
        <v>0.99</v>
      </c>
    </row>
    <row r="102" spans="3:5" x14ac:dyDescent="0.25">
      <c r="C102">
        <v>25</v>
      </c>
      <c r="D102" s="118">
        <v>50.5</v>
      </c>
      <c r="E102" s="70">
        <v>1</v>
      </c>
    </row>
    <row r="103" spans="3:5" x14ac:dyDescent="0.25">
      <c r="C103">
        <v>25.25</v>
      </c>
      <c r="D103" s="118">
        <v>51</v>
      </c>
    </row>
    <row r="104" spans="3:5" x14ac:dyDescent="0.25">
      <c r="C104">
        <v>25.5</v>
      </c>
      <c r="D104" s="118">
        <v>51.5</v>
      </c>
    </row>
    <row r="105" spans="3:5" x14ac:dyDescent="0.25">
      <c r="C105">
        <v>25.75</v>
      </c>
      <c r="D105" s="118">
        <v>52</v>
      </c>
    </row>
    <row r="106" spans="3:5" x14ac:dyDescent="0.25">
      <c r="C106">
        <v>26</v>
      </c>
      <c r="D106" s="118">
        <v>52.5</v>
      </c>
    </row>
    <row r="107" spans="3:5" x14ac:dyDescent="0.25">
      <c r="C107">
        <v>26.25</v>
      </c>
      <c r="D107" s="118">
        <v>53</v>
      </c>
    </row>
    <row r="108" spans="3:5" x14ac:dyDescent="0.25">
      <c r="C108">
        <v>26.5</v>
      </c>
      <c r="D108" s="118">
        <v>53.5</v>
      </c>
    </row>
    <row r="109" spans="3:5" x14ac:dyDescent="0.25">
      <c r="C109">
        <v>26.75</v>
      </c>
      <c r="D109" s="118">
        <v>54</v>
      </c>
    </row>
    <row r="110" spans="3:5" x14ac:dyDescent="0.25">
      <c r="C110">
        <v>27</v>
      </c>
      <c r="D110" s="118">
        <v>54.5</v>
      </c>
    </row>
    <row r="111" spans="3:5" x14ac:dyDescent="0.25">
      <c r="C111">
        <v>27.25</v>
      </c>
      <c r="D111" s="118">
        <v>55</v>
      </c>
    </row>
    <row r="112" spans="3:5" x14ac:dyDescent="0.25">
      <c r="C112">
        <v>27.5</v>
      </c>
      <c r="D112" s="118">
        <v>55.5</v>
      </c>
    </row>
    <row r="113" spans="3:4" x14ac:dyDescent="0.25">
      <c r="C113">
        <v>27.75</v>
      </c>
      <c r="D113" s="118">
        <v>56</v>
      </c>
    </row>
    <row r="114" spans="3:4" x14ac:dyDescent="0.25">
      <c r="C114">
        <v>28</v>
      </c>
      <c r="D114" s="118">
        <v>56.5</v>
      </c>
    </row>
    <row r="115" spans="3:4" x14ac:dyDescent="0.25">
      <c r="C115">
        <v>28.25</v>
      </c>
      <c r="D115" s="118">
        <v>57</v>
      </c>
    </row>
    <row r="116" spans="3:4" x14ac:dyDescent="0.25">
      <c r="C116">
        <v>28.5</v>
      </c>
      <c r="D116" s="118">
        <v>57.5</v>
      </c>
    </row>
    <row r="117" spans="3:4" x14ac:dyDescent="0.25">
      <c r="C117">
        <v>28.75</v>
      </c>
      <c r="D117" s="118">
        <v>58</v>
      </c>
    </row>
    <row r="118" spans="3:4" x14ac:dyDescent="0.25">
      <c r="C118">
        <v>29</v>
      </c>
      <c r="D118" s="118">
        <v>58.5</v>
      </c>
    </row>
    <row r="119" spans="3:4" x14ac:dyDescent="0.25">
      <c r="C119">
        <v>29.25</v>
      </c>
      <c r="D119" s="118">
        <v>59</v>
      </c>
    </row>
    <row r="120" spans="3:4" x14ac:dyDescent="0.25">
      <c r="C120">
        <v>29.5</v>
      </c>
      <c r="D120" s="118">
        <v>59.5</v>
      </c>
    </row>
    <row r="121" spans="3:4" x14ac:dyDescent="0.25">
      <c r="C121">
        <v>29.75</v>
      </c>
      <c r="D121" s="118">
        <v>60</v>
      </c>
    </row>
    <row r="122" spans="3:4" x14ac:dyDescent="0.25">
      <c r="C122">
        <v>30</v>
      </c>
      <c r="D122" s="118">
        <v>60.5</v>
      </c>
    </row>
    <row r="123" spans="3:4" x14ac:dyDescent="0.25">
      <c r="D123" s="118">
        <v>61</v>
      </c>
    </row>
    <row r="124" spans="3:4" x14ac:dyDescent="0.25">
      <c r="D124" s="118">
        <v>61.5</v>
      </c>
    </row>
    <row r="125" spans="3:4" x14ac:dyDescent="0.25">
      <c r="D125" s="118">
        <v>62</v>
      </c>
    </row>
    <row r="126" spans="3:4" x14ac:dyDescent="0.25">
      <c r="D126" s="118">
        <v>62.5</v>
      </c>
    </row>
    <row r="127" spans="3:4" x14ac:dyDescent="0.25">
      <c r="D127" s="118">
        <v>63</v>
      </c>
    </row>
    <row r="128" spans="3:4" x14ac:dyDescent="0.25">
      <c r="D128" s="118">
        <v>63.5</v>
      </c>
    </row>
    <row r="129" spans="4:4" x14ac:dyDescent="0.25">
      <c r="D129" s="118">
        <v>64</v>
      </c>
    </row>
    <row r="130" spans="4:4" x14ac:dyDescent="0.25">
      <c r="D130" s="118">
        <v>64.5</v>
      </c>
    </row>
    <row r="131" spans="4:4" x14ac:dyDescent="0.25">
      <c r="D131" s="118">
        <v>65</v>
      </c>
    </row>
    <row r="132" spans="4:4" x14ac:dyDescent="0.25">
      <c r="D132" s="118">
        <v>65.5</v>
      </c>
    </row>
    <row r="133" spans="4:4" x14ac:dyDescent="0.25">
      <c r="D133" s="118">
        <v>66</v>
      </c>
    </row>
    <row r="134" spans="4:4" x14ac:dyDescent="0.25">
      <c r="D134" s="118">
        <v>66.5</v>
      </c>
    </row>
    <row r="135" spans="4:4" x14ac:dyDescent="0.25">
      <c r="D135" s="118">
        <v>67</v>
      </c>
    </row>
    <row r="136" spans="4:4" x14ac:dyDescent="0.25">
      <c r="D136" s="118">
        <v>67.5</v>
      </c>
    </row>
    <row r="137" spans="4:4" x14ac:dyDescent="0.25">
      <c r="D137" s="118">
        <v>68</v>
      </c>
    </row>
    <row r="138" spans="4:4" x14ac:dyDescent="0.25">
      <c r="D138" s="118">
        <v>68.5</v>
      </c>
    </row>
    <row r="139" spans="4:4" x14ac:dyDescent="0.25">
      <c r="D139" s="118">
        <v>69</v>
      </c>
    </row>
    <row r="140" spans="4:4" x14ac:dyDescent="0.25">
      <c r="D140" s="118">
        <v>69.5</v>
      </c>
    </row>
    <row r="141" spans="4:4" x14ac:dyDescent="0.25">
      <c r="D141" s="118">
        <v>70</v>
      </c>
    </row>
    <row r="142" spans="4:4" x14ac:dyDescent="0.25">
      <c r="D142" s="118">
        <v>70.5</v>
      </c>
    </row>
    <row r="143" spans="4:4" x14ac:dyDescent="0.25">
      <c r="D143" s="118">
        <v>71</v>
      </c>
    </row>
    <row r="144" spans="4:4" x14ac:dyDescent="0.25">
      <c r="D144" s="118">
        <v>71.5</v>
      </c>
    </row>
    <row r="145" spans="4:4" x14ac:dyDescent="0.25">
      <c r="D145" s="118">
        <v>72</v>
      </c>
    </row>
    <row r="146" spans="4:4" x14ac:dyDescent="0.25">
      <c r="D146" s="118">
        <v>72.5</v>
      </c>
    </row>
    <row r="147" spans="4:4" x14ac:dyDescent="0.25">
      <c r="D147" s="118">
        <v>73</v>
      </c>
    </row>
    <row r="148" spans="4:4" x14ac:dyDescent="0.25">
      <c r="D148" s="118">
        <v>73.5</v>
      </c>
    </row>
    <row r="149" spans="4:4" x14ac:dyDescent="0.25">
      <c r="D149" s="118">
        <v>74</v>
      </c>
    </row>
    <row r="150" spans="4:4" x14ac:dyDescent="0.25">
      <c r="D150" s="118">
        <v>74.5</v>
      </c>
    </row>
    <row r="151" spans="4:4" x14ac:dyDescent="0.25">
      <c r="D151" s="118">
        <v>75</v>
      </c>
    </row>
    <row r="152" spans="4:4" x14ac:dyDescent="0.25">
      <c r="D152" s="118">
        <v>75.5</v>
      </c>
    </row>
    <row r="153" spans="4:4" x14ac:dyDescent="0.25">
      <c r="D153" s="118">
        <v>76</v>
      </c>
    </row>
    <row r="154" spans="4:4" x14ac:dyDescent="0.25">
      <c r="D154" s="118">
        <v>76.5</v>
      </c>
    </row>
    <row r="155" spans="4:4" x14ac:dyDescent="0.25">
      <c r="D155" s="118">
        <v>77</v>
      </c>
    </row>
    <row r="156" spans="4:4" x14ac:dyDescent="0.25">
      <c r="D156" s="118">
        <v>77.5</v>
      </c>
    </row>
    <row r="157" spans="4:4" x14ac:dyDescent="0.25">
      <c r="D157" s="118">
        <v>78</v>
      </c>
    </row>
    <row r="158" spans="4:4" x14ac:dyDescent="0.25">
      <c r="D158" s="118">
        <v>78.5</v>
      </c>
    </row>
    <row r="159" spans="4:4" x14ac:dyDescent="0.25">
      <c r="D159" s="118">
        <v>79</v>
      </c>
    </row>
    <row r="160" spans="4:4" x14ac:dyDescent="0.25">
      <c r="D160" s="118">
        <v>79.5</v>
      </c>
    </row>
    <row r="161" spans="4:4" x14ac:dyDescent="0.25">
      <c r="D161" s="118">
        <v>80</v>
      </c>
    </row>
    <row r="162" spans="4:4" x14ac:dyDescent="0.25">
      <c r="D162" s="118">
        <v>80.5</v>
      </c>
    </row>
    <row r="163" spans="4:4" x14ac:dyDescent="0.25">
      <c r="D163" s="118">
        <v>81</v>
      </c>
    </row>
    <row r="164" spans="4:4" x14ac:dyDescent="0.25">
      <c r="D164" s="118">
        <v>81.5</v>
      </c>
    </row>
    <row r="165" spans="4:4" x14ac:dyDescent="0.25">
      <c r="D165" s="118">
        <v>82</v>
      </c>
    </row>
    <row r="166" spans="4:4" x14ac:dyDescent="0.25">
      <c r="D166" s="118">
        <v>82.5</v>
      </c>
    </row>
    <row r="167" spans="4:4" x14ac:dyDescent="0.25">
      <c r="D167" s="118">
        <v>83</v>
      </c>
    </row>
    <row r="168" spans="4:4" x14ac:dyDescent="0.25">
      <c r="D168" s="118">
        <v>83.5</v>
      </c>
    </row>
    <row r="169" spans="4:4" x14ac:dyDescent="0.25">
      <c r="D169" s="118">
        <v>84</v>
      </c>
    </row>
    <row r="170" spans="4:4" x14ac:dyDescent="0.25">
      <c r="D170" s="118">
        <v>84.5</v>
      </c>
    </row>
    <row r="171" spans="4:4" x14ac:dyDescent="0.25">
      <c r="D171" s="118">
        <v>85</v>
      </c>
    </row>
    <row r="172" spans="4:4" x14ac:dyDescent="0.25">
      <c r="D172" s="118">
        <v>85.5</v>
      </c>
    </row>
    <row r="173" spans="4:4" x14ac:dyDescent="0.25">
      <c r="D173" s="118">
        <v>86</v>
      </c>
    </row>
    <row r="174" spans="4:4" x14ac:dyDescent="0.25">
      <c r="D174" s="118">
        <v>86.5</v>
      </c>
    </row>
    <row r="175" spans="4:4" x14ac:dyDescent="0.25">
      <c r="D175" s="118">
        <v>87</v>
      </c>
    </row>
    <row r="176" spans="4:4" x14ac:dyDescent="0.25">
      <c r="D176" s="118">
        <v>87.5</v>
      </c>
    </row>
    <row r="177" spans="4:4" x14ac:dyDescent="0.25">
      <c r="D177" s="118">
        <v>88</v>
      </c>
    </row>
    <row r="178" spans="4:4" x14ac:dyDescent="0.25">
      <c r="D178" s="118">
        <v>88.5</v>
      </c>
    </row>
    <row r="179" spans="4:4" x14ac:dyDescent="0.25">
      <c r="D179" s="118">
        <v>89</v>
      </c>
    </row>
    <row r="180" spans="4:4" x14ac:dyDescent="0.25">
      <c r="D180" s="118">
        <v>89.5</v>
      </c>
    </row>
    <row r="181" spans="4:4" x14ac:dyDescent="0.25">
      <c r="D181" s="118">
        <v>90</v>
      </c>
    </row>
    <row r="182" spans="4:4" x14ac:dyDescent="0.25">
      <c r="D182" s="118">
        <v>90.5</v>
      </c>
    </row>
    <row r="183" spans="4:4" x14ac:dyDescent="0.25">
      <c r="D183" s="118">
        <v>91</v>
      </c>
    </row>
    <row r="184" spans="4:4" x14ac:dyDescent="0.25">
      <c r="D184" s="118">
        <v>91.5</v>
      </c>
    </row>
    <row r="185" spans="4:4" x14ac:dyDescent="0.25">
      <c r="D185" s="118">
        <v>92</v>
      </c>
    </row>
    <row r="186" spans="4:4" x14ac:dyDescent="0.25">
      <c r="D186" s="118">
        <v>92.5</v>
      </c>
    </row>
    <row r="187" spans="4:4" x14ac:dyDescent="0.25">
      <c r="D187" s="118">
        <v>93</v>
      </c>
    </row>
    <row r="188" spans="4:4" x14ac:dyDescent="0.25">
      <c r="D188" s="118">
        <v>93.5</v>
      </c>
    </row>
    <row r="189" spans="4:4" x14ac:dyDescent="0.25">
      <c r="D189" s="118">
        <v>94</v>
      </c>
    </row>
    <row r="190" spans="4:4" x14ac:dyDescent="0.25">
      <c r="D190" s="118">
        <v>94.5</v>
      </c>
    </row>
    <row r="191" spans="4:4" x14ac:dyDescent="0.25">
      <c r="D191" s="118">
        <v>95</v>
      </c>
    </row>
    <row r="192" spans="4:4" x14ac:dyDescent="0.25">
      <c r="D192" s="118">
        <v>95.5</v>
      </c>
    </row>
    <row r="193" spans="4:4" x14ac:dyDescent="0.25">
      <c r="D193" s="118">
        <v>96</v>
      </c>
    </row>
    <row r="194" spans="4:4" x14ac:dyDescent="0.25">
      <c r="D194" s="118">
        <v>96.5</v>
      </c>
    </row>
    <row r="195" spans="4:4" x14ac:dyDescent="0.25">
      <c r="D195" s="118">
        <v>97</v>
      </c>
    </row>
    <row r="196" spans="4:4" x14ac:dyDescent="0.25">
      <c r="D196" s="118">
        <v>97.5</v>
      </c>
    </row>
    <row r="197" spans="4:4" x14ac:dyDescent="0.25">
      <c r="D197" s="118">
        <v>98</v>
      </c>
    </row>
    <row r="198" spans="4:4" x14ac:dyDescent="0.25">
      <c r="D198" s="118">
        <v>98.5</v>
      </c>
    </row>
    <row r="199" spans="4:4" x14ac:dyDescent="0.25">
      <c r="D199" s="118">
        <v>99</v>
      </c>
    </row>
    <row r="200" spans="4:4" x14ac:dyDescent="0.25">
      <c r="D200" s="118">
        <v>99.5</v>
      </c>
    </row>
    <row r="201" spans="4:4" x14ac:dyDescent="0.25">
      <c r="D201" s="118">
        <v>100</v>
      </c>
    </row>
    <row r="202" spans="4:4" x14ac:dyDescent="0.25">
      <c r="D202" s="118">
        <v>100.5</v>
      </c>
    </row>
    <row r="203" spans="4:4" x14ac:dyDescent="0.25">
      <c r="D203" s="118">
        <v>101</v>
      </c>
    </row>
    <row r="204" spans="4:4" x14ac:dyDescent="0.25">
      <c r="D204" s="118">
        <v>101.5</v>
      </c>
    </row>
    <row r="205" spans="4:4" x14ac:dyDescent="0.25">
      <c r="D205" s="118">
        <v>102</v>
      </c>
    </row>
    <row r="206" spans="4:4" x14ac:dyDescent="0.25">
      <c r="D206" s="118">
        <v>102.5</v>
      </c>
    </row>
    <row r="207" spans="4:4" x14ac:dyDescent="0.25">
      <c r="D207" s="118">
        <v>103</v>
      </c>
    </row>
    <row r="208" spans="4:4" x14ac:dyDescent="0.25">
      <c r="D208" s="118">
        <v>103.5</v>
      </c>
    </row>
    <row r="209" spans="4:4" x14ac:dyDescent="0.25">
      <c r="D209" s="118">
        <v>104</v>
      </c>
    </row>
    <row r="210" spans="4:4" x14ac:dyDescent="0.25">
      <c r="D210" s="118">
        <v>104.5</v>
      </c>
    </row>
    <row r="211" spans="4:4" x14ac:dyDescent="0.25">
      <c r="D211" s="118">
        <v>105</v>
      </c>
    </row>
    <row r="212" spans="4:4" x14ac:dyDescent="0.25">
      <c r="D212" s="118">
        <v>105.5</v>
      </c>
    </row>
    <row r="213" spans="4:4" x14ac:dyDescent="0.25">
      <c r="D213" s="118">
        <v>106</v>
      </c>
    </row>
    <row r="214" spans="4:4" x14ac:dyDescent="0.25">
      <c r="D214" s="118">
        <v>106.5</v>
      </c>
    </row>
    <row r="215" spans="4:4" x14ac:dyDescent="0.25">
      <c r="D215" s="118">
        <v>107</v>
      </c>
    </row>
    <row r="216" spans="4:4" x14ac:dyDescent="0.25">
      <c r="D216" s="118">
        <v>107.5</v>
      </c>
    </row>
    <row r="217" spans="4:4" x14ac:dyDescent="0.25">
      <c r="D217" s="118">
        <v>108</v>
      </c>
    </row>
    <row r="218" spans="4:4" x14ac:dyDescent="0.25">
      <c r="D218" s="118">
        <v>108.5</v>
      </c>
    </row>
    <row r="219" spans="4:4" x14ac:dyDescent="0.25">
      <c r="D219" s="118">
        <v>109</v>
      </c>
    </row>
    <row r="220" spans="4:4" x14ac:dyDescent="0.25">
      <c r="D220" s="118">
        <v>109.5</v>
      </c>
    </row>
    <row r="221" spans="4:4" x14ac:dyDescent="0.25">
      <c r="D221" s="118">
        <v>110</v>
      </c>
    </row>
    <row r="222" spans="4:4" x14ac:dyDescent="0.25">
      <c r="D222" s="118">
        <v>110.5</v>
      </c>
    </row>
    <row r="223" spans="4:4" x14ac:dyDescent="0.25">
      <c r="D223" s="118">
        <v>111</v>
      </c>
    </row>
    <row r="224" spans="4:4" x14ac:dyDescent="0.25">
      <c r="D224" s="118">
        <v>111.5</v>
      </c>
    </row>
    <row r="225" spans="4:4" x14ac:dyDescent="0.25">
      <c r="D225" s="118">
        <v>112</v>
      </c>
    </row>
    <row r="226" spans="4:4" x14ac:dyDescent="0.25">
      <c r="D226" s="118">
        <v>112.5</v>
      </c>
    </row>
    <row r="227" spans="4:4" x14ac:dyDescent="0.25">
      <c r="D227" s="118">
        <v>113</v>
      </c>
    </row>
    <row r="228" spans="4:4" x14ac:dyDescent="0.25">
      <c r="D228" s="118">
        <v>113.5</v>
      </c>
    </row>
    <row r="229" spans="4:4" x14ac:dyDescent="0.25">
      <c r="D229" s="118">
        <v>114</v>
      </c>
    </row>
    <row r="230" spans="4:4" x14ac:dyDescent="0.25">
      <c r="D230" s="118">
        <v>114.5</v>
      </c>
    </row>
    <row r="231" spans="4:4" x14ac:dyDescent="0.25">
      <c r="D231" s="118">
        <v>115</v>
      </c>
    </row>
    <row r="232" spans="4:4" x14ac:dyDescent="0.25">
      <c r="D232" s="118">
        <v>115.5</v>
      </c>
    </row>
    <row r="233" spans="4:4" x14ac:dyDescent="0.25">
      <c r="D233" s="118">
        <v>116</v>
      </c>
    </row>
    <row r="234" spans="4:4" x14ac:dyDescent="0.25">
      <c r="D234" s="118">
        <v>116.5</v>
      </c>
    </row>
    <row r="235" spans="4:4" x14ac:dyDescent="0.25">
      <c r="D235" s="118">
        <v>117</v>
      </c>
    </row>
    <row r="236" spans="4:4" x14ac:dyDescent="0.25">
      <c r="D236" s="118">
        <v>117.5</v>
      </c>
    </row>
    <row r="237" spans="4:4" x14ac:dyDescent="0.25">
      <c r="D237" s="118">
        <v>118</v>
      </c>
    </row>
    <row r="238" spans="4:4" x14ac:dyDescent="0.25">
      <c r="D238" s="118">
        <v>118.5</v>
      </c>
    </row>
    <row r="239" spans="4:4" x14ac:dyDescent="0.25">
      <c r="D239" s="118">
        <v>119</v>
      </c>
    </row>
    <row r="240" spans="4:4" x14ac:dyDescent="0.25">
      <c r="D240" s="118">
        <v>119.5</v>
      </c>
    </row>
    <row r="241" spans="4:4" x14ac:dyDescent="0.25">
      <c r="D241" s="118">
        <v>120</v>
      </c>
    </row>
    <row r="242" spans="4:4" x14ac:dyDescent="0.25">
      <c r="D242" s="118">
        <v>120.5</v>
      </c>
    </row>
    <row r="243" spans="4:4" x14ac:dyDescent="0.25">
      <c r="D243" s="118">
        <v>121</v>
      </c>
    </row>
    <row r="244" spans="4:4" x14ac:dyDescent="0.25">
      <c r="D244" s="118">
        <v>121.5</v>
      </c>
    </row>
    <row r="245" spans="4:4" x14ac:dyDescent="0.25">
      <c r="D245" s="118">
        <v>122</v>
      </c>
    </row>
    <row r="246" spans="4:4" x14ac:dyDescent="0.25">
      <c r="D246" s="118">
        <v>122.5</v>
      </c>
    </row>
    <row r="247" spans="4:4" x14ac:dyDescent="0.25">
      <c r="D247" s="118">
        <v>123</v>
      </c>
    </row>
    <row r="248" spans="4:4" x14ac:dyDescent="0.25">
      <c r="D248" s="118">
        <v>123.5</v>
      </c>
    </row>
    <row r="249" spans="4:4" x14ac:dyDescent="0.25">
      <c r="D249" s="118">
        <v>124</v>
      </c>
    </row>
    <row r="250" spans="4:4" x14ac:dyDescent="0.25">
      <c r="D250" s="118">
        <v>124.5</v>
      </c>
    </row>
    <row r="251" spans="4:4" x14ac:dyDescent="0.25">
      <c r="D251" s="118">
        <v>125</v>
      </c>
    </row>
    <row r="252" spans="4:4" x14ac:dyDescent="0.25">
      <c r="D252" s="118">
        <v>125.5</v>
      </c>
    </row>
    <row r="253" spans="4:4" x14ac:dyDescent="0.25">
      <c r="D253" s="118">
        <v>126</v>
      </c>
    </row>
    <row r="254" spans="4:4" x14ac:dyDescent="0.25">
      <c r="D254" s="118">
        <v>126.5</v>
      </c>
    </row>
    <row r="255" spans="4:4" x14ac:dyDescent="0.25">
      <c r="D255" s="118">
        <v>127</v>
      </c>
    </row>
    <row r="256" spans="4:4" x14ac:dyDescent="0.25">
      <c r="D256" s="118">
        <v>127.5</v>
      </c>
    </row>
    <row r="257" spans="4:4" x14ac:dyDescent="0.25">
      <c r="D257" s="118">
        <v>128</v>
      </c>
    </row>
    <row r="258" spans="4:4" x14ac:dyDescent="0.25">
      <c r="D258" s="118">
        <v>128.5</v>
      </c>
    </row>
    <row r="259" spans="4:4" x14ac:dyDescent="0.25">
      <c r="D259" s="118">
        <v>129</v>
      </c>
    </row>
    <row r="260" spans="4:4" x14ac:dyDescent="0.25">
      <c r="D260" s="118">
        <v>129.5</v>
      </c>
    </row>
    <row r="261" spans="4:4" x14ac:dyDescent="0.25">
      <c r="D261" s="118">
        <v>130</v>
      </c>
    </row>
    <row r="262" spans="4:4" x14ac:dyDescent="0.25">
      <c r="D262" s="118">
        <v>130.5</v>
      </c>
    </row>
    <row r="263" spans="4:4" x14ac:dyDescent="0.25">
      <c r="D263" s="118">
        <v>131</v>
      </c>
    </row>
    <row r="264" spans="4:4" x14ac:dyDescent="0.25">
      <c r="D264" s="118">
        <v>131.5</v>
      </c>
    </row>
    <row r="265" spans="4:4" x14ac:dyDescent="0.25">
      <c r="D265" s="118">
        <v>132</v>
      </c>
    </row>
    <row r="266" spans="4:4" x14ac:dyDescent="0.25">
      <c r="D266" s="118">
        <v>132.5</v>
      </c>
    </row>
    <row r="267" spans="4:4" x14ac:dyDescent="0.25">
      <c r="D267" s="118">
        <v>133</v>
      </c>
    </row>
    <row r="268" spans="4:4" x14ac:dyDescent="0.25">
      <c r="D268" s="118">
        <v>133.5</v>
      </c>
    </row>
    <row r="269" spans="4:4" x14ac:dyDescent="0.25">
      <c r="D269" s="118">
        <v>134</v>
      </c>
    </row>
    <row r="270" spans="4:4" x14ac:dyDescent="0.25">
      <c r="D270" s="118">
        <v>134.5</v>
      </c>
    </row>
    <row r="271" spans="4:4" x14ac:dyDescent="0.25">
      <c r="D271" s="118">
        <v>135</v>
      </c>
    </row>
    <row r="272" spans="4:4" x14ac:dyDescent="0.25">
      <c r="D272" s="118">
        <v>135.5</v>
      </c>
    </row>
    <row r="273" spans="4:4" x14ac:dyDescent="0.25">
      <c r="D273" s="118">
        <v>136</v>
      </c>
    </row>
    <row r="274" spans="4:4" x14ac:dyDescent="0.25">
      <c r="D274" s="118">
        <v>136.5</v>
      </c>
    </row>
    <row r="275" spans="4:4" x14ac:dyDescent="0.25">
      <c r="D275" s="118">
        <v>137</v>
      </c>
    </row>
    <row r="276" spans="4:4" x14ac:dyDescent="0.25">
      <c r="D276" s="118">
        <v>137.5</v>
      </c>
    </row>
    <row r="277" spans="4:4" x14ac:dyDescent="0.25">
      <c r="D277" s="118">
        <v>138</v>
      </c>
    </row>
    <row r="278" spans="4:4" x14ac:dyDescent="0.25">
      <c r="D278" s="118">
        <v>138.5</v>
      </c>
    </row>
    <row r="279" spans="4:4" x14ac:dyDescent="0.25">
      <c r="D279" s="118">
        <v>139</v>
      </c>
    </row>
    <row r="280" spans="4:4" x14ac:dyDescent="0.25">
      <c r="D280" s="118">
        <v>139.5</v>
      </c>
    </row>
    <row r="281" spans="4:4" x14ac:dyDescent="0.25">
      <c r="D281" s="118">
        <v>140</v>
      </c>
    </row>
    <row r="282" spans="4:4" x14ac:dyDescent="0.25">
      <c r="D282" s="118">
        <v>140.5</v>
      </c>
    </row>
    <row r="283" spans="4:4" x14ac:dyDescent="0.25">
      <c r="D283" s="118">
        <v>141</v>
      </c>
    </row>
    <row r="284" spans="4:4" x14ac:dyDescent="0.25">
      <c r="D284" s="118">
        <v>141.5</v>
      </c>
    </row>
    <row r="285" spans="4:4" x14ac:dyDescent="0.25">
      <c r="D285" s="118">
        <v>142</v>
      </c>
    </row>
    <row r="286" spans="4:4" x14ac:dyDescent="0.25">
      <c r="D286" s="118">
        <v>142.5</v>
      </c>
    </row>
    <row r="287" spans="4:4" x14ac:dyDescent="0.25">
      <c r="D287" s="118">
        <v>143</v>
      </c>
    </row>
    <row r="288" spans="4:4" x14ac:dyDescent="0.25">
      <c r="D288" s="118">
        <v>143.5</v>
      </c>
    </row>
    <row r="289" spans="4:4" x14ac:dyDescent="0.25">
      <c r="D289" s="118">
        <v>144</v>
      </c>
    </row>
    <row r="290" spans="4:4" x14ac:dyDescent="0.25">
      <c r="D290" s="118">
        <v>144.5</v>
      </c>
    </row>
    <row r="291" spans="4:4" x14ac:dyDescent="0.25">
      <c r="D291" s="118">
        <v>145</v>
      </c>
    </row>
    <row r="292" spans="4:4" x14ac:dyDescent="0.25">
      <c r="D292" s="118">
        <v>145.5</v>
      </c>
    </row>
    <row r="293" spans="4:4" x14ac:dyDescent="0.25">
      <c r="D293" s="118">
        <v>146</v>
      </c>
    </row>
    <row r="294" spans="4:4" x14ac:dyDescent="0.25">
      <c r="D294" s="118">
        <v>146.5</v>
      </c>
    </row>
    <row r="295" spans="4:4" x14ac:dyDescent="0.25">
      <c r="D295" s="118">
        <v>147</v>
      </c>
    </row>
    <row r="296" spans="4:4" x14ac:dyDescent="0.25">
      <c r="D296" s="118">
        <v>147.5</v>
      </c>
    </row>
    <row r="297" spans="4:4" x14ac:dyDescent="0.25">
      <c r="D297" s="118">
        <v>148</v>
      </c>
    </row>
    <row r="298" spans="4:4" x14ac:dyDescent="0.25">
      <c r="D298" s="118">
        <v>148.5</v>
      </c>
    </row>
    <row r="299" spans="4:4" x14ac:dyDescent="0.25">
      <c r="D299" s="118">
        <v>149</v>
      </c>
    </row>
    <row r="300" spans="4:4" x14ac:dyDescent="0.25">
      <c r="D300" s="118">
        <v>149.5</v>
      </c>
    </row>
    <row r="301" spans="4:4" x14ac:dyDescent="0.25">
      <c r="D301" s="118">
        <v>150</v>
      </c>
    </row>
    <row r="302" spans="4:4" x14ac:dyDescent="0.25">
      <c r="D302" s="118">
        <v>150.5</v>
      </c>
    </row>
    <row r="303" spans="4:4" x14ac:dyDescent="0.25">
      <c r="D303" s="118">
        <v>151</v>
      </c>
    </row>
    <row r="304" spans="4:4" x14ac:dyDescent="0.25">
      <c r="D304" s="118">
        <v>151.5</v>
      </c>
    </row>
    <row r="305" spans="4:4" x14ac:dyDescent="0.25">
      <c r="D305" s="118">
        <v>152</v>
      </c>
    </row>
    <row r="306" spans="4:4" x14ac:dyDescent="0.25">
      <c r="D306" s="118">
        <v>152.5</v>
      </c>
    </row>
    <row r="307" spans="4:4" x14ac:dyDescent="0.25">
      <c r="D307" s="118">
        <v>153</v>
      </c>
    </row>
    <row r="308" spans="4:4" x14ac:dyDescent="0.25">
      <c r="D308" s="118">
        <v>153.5</v>
      </c>
    </row>
    <row r="309" spans="4:4" x14ac:dyDescent="0.25">
      <c r="D309" s="118">
        <v>154</v>
      </c>
    </row>
    <row r="310" spans="4:4" x14ac:dyDescent="0.25">
      <c r="D310" s="118">
        <v>154.5</v>
      </c>
    </row>
    <row r="311" spans="4:4" x14ac:dyDescent="0.25">
      <c r="D311" s="118">
        <v>155</v>
      </c>
    </row>
    <row r="312" spans="4:4" x14ac:dyDescent="0.25">
      <c r="D312" s="118">
        <v>155.5</v>
      </c>
    </row>
    <row r="313" spans="4:4" x14ac:dyDescent="0.25">
      <c r="D313" s="118">
        <v>156</v>
      </c>
    </row>
    <row r="314" spans="4:4" x14ac:dyDescent="0.25">
      <c r="D314" s="118">
        <v>156.5</v>
      </c>
    </row>
    <row r="315" spans="4:4" x14ac:dyDescent="0.25">
      <c r="D315" s="118">
        <v>157</v>
      </c>
    </row>
    <row r="316" spans="4:4" x14ac:dyDescent="0.25">
      <c r="D316" s="118">
        <v>157.5</v>
      </c>
    </row>
    <row r="317" spans="4:4" x14ac:dyDescent="0.25">
      <c r="D317" s="118">
        <v>158</v>
      </c>
    </row>
    <row r="318" spans="4:4" x14ac:dyDescent="0.25">
      <c r="D318" s="118">
        <v>158.5</v>
      </c>
    </row>
    <row r="319" spans="4:4" x14ac:dyDescent="0.25">
      <c r="D319" s="118">
        <v>159</v>
      </c>
    </row>
    <row r="320" spans="4:4" x14ac:dyDescent="0.25">
      <c r="D320" s="118">
        <v>159.5</v>
      </c>
    </row>
    <row r="321" spans="4:4" x14ac:dyDescent="0.25">
      <c r="D321" s="118">
        <v>160</v>
      </c>
    </row>
    <row r="322" spans="4:4" x14ac:dyDescent="0.25">
      <c r="D322" s="118">
        <v>160.5</v>
      </c>
    </row>
    <row r="323" spans="4:4" x14ac:dyDescent="0.25">
      <c r="D323" s="118">
        <v>161</v>
      </c>
    </row>
    <row r="324" spans="4:4" x14ac:dyDescent="0.25">
      <c r="D324" s="118">
        <v>161.5</v>
      </c>
    </row>
    <row r="325" spans="4:4" x14ac:dyDescent="0.25">
      <c r="D325" s="118">
        <v>162</v>
      </c>
    </row>
    <row r="326" spans="4:4" x14ac:dyDescent="0.25">
      <c r="D326" s="118">
        <v>162.5</v>
      </c>
    </row>
    <row r="327" spans="4:4" x14ac:dyDescent="0.25">
      <c r="D327" s="118">
        <v>163</v>
      </c>
    </row>
    <row r="328" spans="4:4" x14ac:dyDescent="0.25">
      <c r="D328" s="118">
        <v>163.5</v>
      </c>
    </row>
    <row r="329" spans="4:4" x14ac:dyDescent="0.25">
      <c r="D329" s="118">
        <v>164</v>
      </c>
    </row>
    <row r="330" spans="4:4" x14ac:dyDescent="0.25">
      <c r="D330" s="118">
        <v>164.5</v>
      </c>
    </row>
    <row r="331" spans="4:4" x14ac:dyDescent="0.25">
      <c r="D331" s="118">
        <v>165</v>
      </c>
    </row>
    <row r="332" spans="4:4" x14ac:dyDescent="0.25">
      <c r="D332" s="118">
        <v>165.5</v>
      </c>
    </row>
    <row r="333" spans="4:4" x14ac:dyDescent="0.25">
      <c r="D333" s="118">
        <v>166</v>
      </c>
    </row>
    <row r="334" spans="4:4" x14ac:dyDescent="0.25">
      <c r="D334" s="118">
        <v>166.5</v>
      </c>
    </row>
    <row r="335" spans="4:4" x14ac:dyDescent="0.25">
      <c r="D335" s="118">
        <v>167</v>
      </c>
    </row>
    <row r="336" spans="4:4" x14ac:dyDescent="0.25">
      <c r="D336" s="118">
        <v>167.5</v>
      </c>
    </row>
    <row r="337" spans="4:4" x14ac:dyDescent="0.25">
      <c r="D337" s="118">
        <v>168</v>
      </c>
    </row>
    <row r="338" spans="4:4" x14ac:dyDescent="0.25">
      <c r="D338" s="118">
        <v>168.5</v>
      </c>
    </row>
    <row r="339" spans="4:4" x14ac:dyDescent="0.25">
      <c r="D339" s="118">
        <v>169</v>
      </c>
    </row>
    <row r="340" spans="4:4" x14ac:dyDescent="0.25">
      <c r="D340" s="118">
        <v>169.5</v>
      </c>
    </row>
    <row r="341" spans="4:4" x14ac:dyDescent="0.25">
      <c r="D341" s="118">
        <v>170</v>
      </c>
    </row>
    <row r="342" spans="4:4" x14ac:dyDescent="0.25">
      <c r="D342" s="118">
        <v>170.5</v>
      </c>
    </row>
    <row r="343" spans="4:4" x14ac:dyDescent="0.25">
      <c r="D343" s="118">
        <v>171</v>
      </c>
    </row>
    <row r="344" spans="4:4" x14ac:dyDescent="0.25">
      <c r="D344" s="118">
        <v>171.5</v>
      </c>
    </row>
    <row r="345" spans="4:4" x14ac:dyDescent="0.25">
      <c r="D345" s="118">
        <v>172</v>
      </c>
    </row>
    <row r="346" spans="4:4" x14ac:dyDescent="0.25">
      <c r="D346" s="118">
        <v>172.5</v>
      </c>
    </row>
    <row r="347" spans="4:4" x14ac:dyDescent="0.25">
      <c r="D347" s="118">
        <v>173</v>
      </c>
    </row>
    <row r="348" spans="4:4" x14ac:dyDescent="0.25">
      <c r="D348" s="118">
        <v>173.5</v>
      </c>
    </row>
    <row r="349" spans="4:4" x14ac:dyDescent="0.25">
      <c r="D349" s="118">
        <v>174</v>
      </c>
    </row>
    <row r="350" spans="4:4" x14ac:dyDescent="0.25">
      <c r="D350" s="118">
        <v>174.5</v>
      </c>
    </row>
    <row r="351" spans="4:4" x14ac:dyDescent="0.25">
      <c r="D351" s="118">
        <v>175</v>
      </c>
    </row>
    <row r="352" spans="4:4" x14ac:dyDescent="0.25">
      <c r="D352" s="118">
        <v>175.5</v>
      </c>
    </row>
    <row r="353" spans="4:4" x14ac:dyDescent="0.25">
      <c r="D353" s="118">
        <v>176</v>
      </c>
    </row>
    <row r="354" spans="4:4" x14ac:dyDescent="0.25">
      <c r="D354" s="118">
        <v>176.5</v>
      </c>
    </row>
    <row r="355" spans="4:4" x14ac:dyDescent="0.25">
      <c r="D355" s="118">
        <v>177</v>
      </c>
    </row>
    <row r="356" spans="4:4" x14ac:dyDescent="0.25">
      <c r="D356" s="118">
        <v>177.5</v>
      </c>
    </row>
    <row r="357" spans="4:4" x14ac:dyDescent="0.25">
      <c r="D357" s="118">
        <v>178</v>
      </c>
    </row>
    <row r="358" spans="4:4" x14ac:dyDescent="0.25">
      <c r="D358" s="118">
        <v>178.5</v>
      </c>
    </row>
    <row r="359" spans="4:4" x14ac:dyDescent="0.25">
      <c r="D359" s="118">
        <v>179</v>
      </c>
    </row>
    <row r="360" spans="4:4" x14ac:dyDescent="0.25">
      <c r="D360" s="118">
        <v>179.5</v>
      </c>
    </row>
    <row r="361" spans="4:4" x14ac:dyDescent="0.25">
      <c r="D361" s="118">
        <v>180</v>
      </c>
    </row>
    <row r="362" spans="4:4" x14ac:dyDescent="0.25">
      <c r="D362" s="118">
        <v>180.5</v>
      </c>
    </row>
    <row r="363" spans="4:4" x14ac:dyDescent="0.25">
      <c r="D363" s="118">
        <v>181</v>
      </c>
    </row>
    <row r="364" spans="4:4" x14ac:dyDescent="0.25">
      <c r="D364" s="118">
        <v>181.5</v>
      </c>
    </row>
    <row r="365" spans="4:4" x14ac:dyDescent="0.25">
      <c r="D365" s="118">
        <v>182</v>
      </c>
    </row>
    <row r="366" spans="4:4" x14ac:dyDescent="0.25">
      <c r="D366" s="118">
        <v>182.5</v>
      </c>
    </row>
    <row r="367" spans="4:4" x14ac:dyDescent="0.25">
      <c r="D367" s="118">
        <v>183</v>
      </c>
    </row>
    <row r="368" spans="4:4" x14ac:dyDescent="0.25">
      <c r="D368" s="118">
        <v>183.5</v>
      </c>
    </row>
    <row r="369" spans="4:4" x14ac:dyDescent="0.25">
      <c r="D369" s="118">
        <v>184</v>
      </c>
    </row>
    <row r="370" spans="4:4" x14ac:dyDescent="0.25">
      <c r="D370" s="118">
        <v>184.5</v>
      </c>
    </row>
    <row r="371" spans="4:4" x14ac:dyDescent="0.25">
      <c r="D371" s="118">
        <v>185</v>
      </c>
    </row>
    <row r="372" spans="4:4" x14ac:dyDescent="0.25">
      <c r="D372" s="118">
        <v>185.5</v>
      </c>
    </row>
    <row r="373" spans="4:4" x14ac:dyDescent="0.25">
      <c r="D373" s="118">
        <v>186</v>
      </c>
    </row>
    <row r="374" spans="4:4" x14ac:dyDescent="0.25">
      <c r="D374" s="118">
        <v>186.5</v>
      </c>
    </row>
    <row r="375" spans="4:4" x14ac:dyDescent="0.25">
      <c r="D375" s="118">
        <v>187</v>
      </c>
    </row>
    <row r="376" spans="4:4" x14ac:dyDescent="0.25">
      <c r="D376" s="118">
        <v>187.5</v>
      </c>
    </row>
    <row r="377" spans="4:4" x14ac:dyDescent="0.25">
      <c r="D377" s="118">
        <v>188</v>
      </c>
    </row>
    <row r="378" spans="4:4" x14ac:dyDescent="0.25">
      <c r="D378" s="118">
        <v>188.5</v>
      </c>
    </row>
    <row r="379" spans="4:4" x14ac:dyDescent="0.25">
      <c r="D379" s="118">
        <v>189</v>
      </c>
    </row>
    <row r="380" spans="4:4" x14ac:dyDescent="0.25">
      <c r="D380" s="118">
        <v>189.5</v>
      </c>
    </row>
    <row r="381" spans="4:4" x14ac:dyDescent="0.25">
      <c r="D381" s="118">
        <v>190</v>
      </c>
    </row>
    <row r="382" spans="4:4" x14ac:dyDescent="0.25">
      <c r="D382" s="118">
        <v>190.5</v>
      </c>
    </row>
    <row r="383" spans="4:4" x14ac:dyDescent="0.25">
      <c r="D383" s="118">
        <v>191</v>
      </c>
    </row>
    <row r="384" spans="4:4" x14ac:dyDescent="0.25">
      <c r="D384" s="118">
        <v>191.5</v>
      </c>
    </row>
    <row r="385" spans="4:4" x14ac:dyDescent="0.25">
      <c r="D385" s="118">
        <v>192</v>
      </c>
    </row>
    <row r="386" spans="4:4" x14ac:dyDescent="0.25">
      <c r="D386" s="118">
        <v>192.5</v>
      </c>
    </row>
    <row r="387" spans="4:4" x14ac:dyDescent="0.25">
      <c r="D387" s="118">
        <v>193</v>
      </c>
    </row>
    <row r="388" spans="4:4" x14ac:dyDescent="0.25">
      <c r="D388" s="118">
        <v>193.5</v>
      </c>
    </row>
    <row r="389" spans="4:4" x14ac:dyDescent="0.25">
      <c r="D389" s="118">
        <v>194</v>
      </c>
    </row>
    <row r="390" spans="4:4" x14ac:dyDescent="0.25">
      <c r="D390" s="118">
        <v>194.5</v>
      </c>
    </row>
    <row r="391" spans="4:4" x14ac:dyDescent="0.25">
      <c r="D391" s="118">
        <v>195</v>
      </c>
    </row>
    <row r="392" spans="4:4" x14ac:dyDescent="0.25">
      <c r="D392" s="118">
        <v>195.5</v>
      </c>
    </row>
    <row r="393" spans="4:4" x14ac:dyDescent="0.25">
      <c r="D393" s="118">
        <v>196</v>
      </c>
    </row>
    <row r="394" spans="4:4" x14ac:dyDescent="0.25">
      <c r="D394" s="118">
        <v>196.5</v>
      </c>
    </row>
    <row r="395" spans="4:4" x14ac:dyDescent="0.25">
      <c r="D395" s="118">
        <v>197</v>
      </c>
    </row>
    <row r="396" spans="4:4" x14ac:dyDescent="0.25">
      <c r="D396" s="118">
        <v>197.5</v>
      </c>
    </row>
    <row r="397" spans="4:4" x14ac:dyDescent="0.25">
      <c r="D397" s="118">
        <v>198</v>
      </c>
    </row>
    <row r="398" spans="4:4" x14ac:dyDescent="0.25">
      <c r="D398" s="118">
        <v>198.5</v>
      </c>
    </row>
    <row r="399" spans="4:4" x14ac:dyDescent="0.25">
      <c r="D399" s="118">
        <v>199</v>
      </c>
    </row>
    <row r="400" spans="4:4" x14ac:dyDescent="0.25">
      <c r="D400" s="118">
        <v>199.5</v>
      </c>
    </row>
    <row r="401" spans="4:4" x14ac:dyDescent="0.25">
      <c r="D401" s="118">
        <v>200</v>
      </c>
    </row>
  </sheetData>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103"/>
  <sheetViews>
    <sheetView topLeftCell="A59" workbookViewId="0">
      <selection activeCell="B87" sqref="B87"/>
    </sheetView>
  </sheetViews>
  <sheetFormatPr baseColWidth="10" defaultColWidth="11.42578125" defaultRowHeight="15" x14ac:dyDescent="0.25"/>
  <cols>
    <col min="2" max="2" width="168.42578125" bestFit="1" customWidth="1"/>
  </cols>
  <sheetData>
    <row r="2" spans="1:2" x14ac:dyDescent="0.25">
      <c r="A2" s="1"/>
      <c r="B2" s="2" t="s">
        <v>137</v>
      </c>
    </row>
    <row r="3" spans="1:2" x14ac:dyDescent="0.25">
      <c r="A3" s="3"/>
      <c r="B3" s="2" t="s">
        <v>138</v>
      </c>
    </row>
    <row r="4" spans="1:2" x14ac:dyDescent="0.25">
      <c r="A4" s="1"/>
      <c r="B4" s="2" t="s">
        <v>139</v>
      </c>
    </row>
    <row r="5" spans="1:2" x14ac:dyDescent="0.25">
      <c r="A5" s="1"/>
      <c r="B5" s="2" t="s">
        <v>140</v>
      </c>
    </row>
    <row r="6" spans="1:2" x14ac:dyDescent="0.25">
      <c r="A6" s="1"/>
      <c r="B6" s="2" t="s">
        <v>141</v>
      </c>
    </row>
    <row r="7" spans="1:2" x14ac:dyDescent="0.25">
      <c r="A7" s="1"/>
      <c r="B7" s="4" t="s">
        <v>142</v>
      </c>
    </row>
    <row r="8" spans="1:2" x14ac:dyDescent="0.25">
      <c r="A8" s="1"/>
      <c r="B8" s="4" t="s">
        <v>143</v>
      </c>
    </row>
    <row r="9" spans="1:2" x14ac:dyDescent="0.25">
      <c r="A9" s="1"/>
      <c r="B9" s="4" t="s">
        <v>144</v>
      </c>
    </row>
    <row r="10" spans="1:2" x14ac:dyDescent="0.25">
      <c r="A10" s="1"/>
      <c r="B10" s="4" t="s">
        <v>145</v>
      </c>
    </row>
    <row r="11" spans="1:2" x14ac:dyDescent="0.25">
      <c r="A11" s="1"/>
      <c r="B11" s="4" t="s">
        <v>146</v>
      </c>
    </row>
    <row r="12" spans="1:2" x14ac:dyDescent="0.25">
      <c r="A12" s="1"/>
      <c r="B12" s="2" t="s">
        <v>147</v>
      </c>
    </row>
    <row r="13" spans="1:2" x14ac:dyDescent="0.25">
      <c r="A13" s="1"/>
      <c r="B13" s="2" t="s">
        <v>148</v>
      </c>
    </row>
    <row r="14" spans="1:2" x14ac:dyDescent="0.25">
      <c r="A14" s="1"/>
      <c r="B14" s="4" t="s">
        <v>149</v>
      </c>
    </row>
    <row r="15" spans="1:2" x14ac:dyDescent="0.25">
      <c r="A15" s="1"/>
      <c r="B15" s="4" t="s">
        <v>150</v>
      </c>
    </row>
    <row r="16" spans="1:2" x14ac:dyDescent="0.25">
      <c r="A16" s="1"/>
      <c r="B16" s="4" t="s">
        <v>151</v>
      </c>
    </row>
    <row r="17" spans="1:2" x14ac:dyDescent="0.25">
      <c r="A17" s="1"/>
      <c r="B17" s="4" t="s">
        <v>152</v>
      </c>
    </row>
    <row r="18" spans="1:2" x14ac:dyDescent="0.25">
      <c r="A18" s="1"/>
      <c r="B18" s="4" t="s">
        <v>153</v>
      </c>
    </row>
    <row r="19" spans="1:2" x14ac:dyDescent="0.25">
      <c r="A19" s="1"/>
      <c r="B19" s="4" t="s">
        <v>154</v>
      </c>
    </row>
    <row r="20" spans="1:2" x14ac:dyDescent="0.25">
      <c r="A20" s="1"/>
      <c r="B20" s="4" t="s">
        <v>155</v>
      </c>
    </row>
    <row r="21" spans="1:2" x14ac:dyDescent="0.25">
      <c r="A21" s="1"/>
      <c r="B21" s="4" t="s">
        <v>156</v>
      </c>
    </row>
    <row r="22" spans="1:2" x14ac:dyDescent="0.25">
      <c r="A22" s="1"/>
      <c r="B22" s="4" t="s">
        <v>157</v>
      </c>
    </row>
    <row r="23" spans="1:2" x14ac:dyDescent="0.25">
      <c r="A23" s="1"/>
      <c r="B23" s="4" t="s">
        <v>158</v>
      </c>
    </row>
    <row r="24" spans="1:2" x14ac:dyDescent="0.25">
      <c r="A24" s="1"/>
      <c r="B24" s="4" t="s">
        <v>159</v>
      </c>
    </row>
    <row r="25" spans="1:2" x14ac:dyDescent="0.25">
      <c r="A25" s="1"/>
      <c r="B25" s="4" t="s">
        <v>160</v>
      </c>
    </row>
    <row r="26" spans="1:2" x14ac:dyDescent="0.25">
      <c r="A26" s="1"/>
      <c r="B26" s="4" t="s">
        <v>161</v>
      </c>
    </row>
    <row r="27" spans="1:2" x14ac:dyDescent="0.25">
      <c r="A27" s="1"/>
      <c r="B27" s="4" t="s">
        <v>162</v>
      </c>
    </row>
    <row r="28" spans="1:2" x14ac:dyDescent="0.25">
      <c r="A28" s="1"/>
      <c r="B28" s="4" t="s">
        <v>163</v>
      </c>
    </row>
    <row r="29" spans="1:2" x14ac:dyDescent="0.25">
      <c r="A29" s="1"/>
      <c r="B29" s="4" t="s">
        <v>164</v>
      </c>
    </row>
    <row r="30" spans="1:2" x14ac:dyDescent="0.25">
      <c r="A30" s="1"/>
      <c r="B30" s="4" t="s">
        <v>165</v>
      </c>
    </row>
    <row r="31" spans="1:2" x14ac:dyDescent="0.25">
      <c r="A31" s="5"/>
      <c r="B31" s="6" t="s">
        <v>166</v>
      </c>
    </row>
    <row r="32" spans="1:2" x14ac:dyDescent="0.25">
      <c r="A32" s="1"/>
      <c r="B32" s="4" t="s">
        <v>167</v>
      </c>
    </row>
    <row r="33" spans="1:2" x14ac:dyDescent="0.25">
      <c r="A33" s="1"/>
      <c r="B33" s="4" t="s">
        <v>168</v>
      </c>
    </row>
    <row r="34" spans="1:2" x14ac:dyDescent="0.25">
      <c r="A34" s="1"/>
      <c r="B34" s="4" t="s">
        <v>169</v>
      </c>
    </row>
    <row r="35" spans="1:2" x14ac:dyDescent="0.25">
      <c r="A35" s="1"/>
      <c r="B35" s="4" t="s">
        <v>170</v>
      </c>
    </row>
    <row r="36" spans="1:2" x14ac:dyDescent="0.25">
      <c r="A36" s="1"/>
      <c r="B36" s="4" t="s">
        <v>171</v>
      </c>
    </row>
    <row r="37" spans="1:2" x14ac:dyDescent="0.25">
      <c r="A37" s="1"/>
      <c r="B37" s="4" t="s">
        <v>172</v>
      </c>
    </row>
    <row r="38" spans="1:2" x14ac:dyDescent="0.25">
      <c r="A38" s="1"/>
      <c r="B38" s="4" t="s">
        <v>173</v>
      </c>
    </row>
    <row r="39" spans="1:2" x14ac:dyDescent="0.25">
      <c r="A39" s="1"/>
      <c r="B39" s="4" t="s">
        <v>174</v>
      </c>
    </row>
    <row r="40" spans="1:2" x14ac:dyDescent="0.25">
      <c r="A40" s="1"/>
      <c r="B40" s="4" t="s">
        <v>175</v>
      </c>
    </row>
    <row r="41" spans="1:2" x14ac:dyDescent="0.25">
      <c r="A41" s="1"/>
      <c r="B41" s="4" t="s">
        <v>176</v>
      </c>
    </row>
    <row r="42" spans="1:2" x14ac:dyDescent="0.25">
      <c r="A42" s="1"/>
      <c r="B42" s="4" t="s">
        <v>177</v>
      </c>
    </row>
    <row r="43" spans="1:2" x14ac:dyDescent="0.25">
      <c r="A43" s="1"/>
      <c r="B43" s="2" t="s">
        <v>178</v>
      </c>
    </row>
    <row r="44" spans="1:2" x14ac:dyDescent="0.25">
      <c r="A44" s="1"/>
      <c r="B44" s="2" t="s">
        <v>179</v>
      </c>
    </row>
    <row r="45" spans="1:2" x14ac:dyDescent="0.25">
      <c r="A45" s="1"/>
      <c r="B45" s="2" t="s">
        <v>180</v>
      </c>
    </row>
    <row r="46" spans="1:2" x14ac:dyDescent="0.25">
      <c r="A46" s="1"/>
      <c r="B46" s="2" t="s">
        <v>181</v>
      </c>
    </row>
    <row r="47" spans="1:2" x14ac:dyDescent="0.25">
      <c r="A47" s="1"/>
      <c r="B47" s="2" t="s">
        <v>182</v>
      </c>
    </row>
    <row r="48" spans="1:2" x14ac:dyDescent="0.25">
      <c r="A48" s="1"/>
      <c r="B48" s="2" t="s">
        <v>183</v>
      </c>
    </row>
    <row r="49" spans="1:2" x14ac:dyDescent="0.25">
      <c r="A49" s="1"/>
      <c r="B49" s="2" t="s">
        <v>184</v>
      </c>
    </row>
    <row r="50" spans="1:2" x14ac:dyDescent="0.25">
      <c r="A50" s="1"/>
      <c r="B50" s="2" t="s">
        <v>185</v>
      </c>
    </row>
    <row r="51" spans="1:2" x14ac:dyDescent="0.25">
      <c r="A51" s="1"/>
      <c r="B51" s="2" t="s">
        <v>186</v>
      </c>
    </row>
    <row r="52" spans="1:2" x14ac:dyDescent="0.25">
      <c r="A52" s="1"/>
      <c r="B52" s="2" t="s">
        <v>187</v>
      </c>
    </row>
    <row r="53" spans="1:2" x14ac:dyDescent="0.25">
      <c r="A53" s="1"/>
      <c r="B53" s="4" t="s">
        <v>188</v>
      </c>
    </row>
    <row r="54" spans="1:2" x14ac:dyDescent="0.25">
      <c r="A54" s="1"/>
      <c r="B54" s="2" t="s">
        <v>189</v>
      </c>
    </row>
    <row r="55" spans="1:2" x14ac:dyDescent="0.25">
      <c r="A55" s="1"/>
      <c r="B55" s="2" t="s">
        <v>190</v>
      </c>
    </row>
    <row r="56" spans="1:2" x14ac:dyDescent="0.25">
      <c r="A56" s="1"/>
      <c r="B56" s="2" t="s">
        <v>191</v>
      </c>
    </row>
    <row r="57" spans="1:2" x14ac:dyDescent="0.25">
      <c r="A57" s="1"/>
      <c r="B57" s="2" t="s">
        <v>192</v>
      </c>
    </row>
    <row r="58" spans="1:2" x14ac:dyDescent="0.25">
      <c r="A58" s="1"/>
      <c r="B58" s="4" t="s">
        <v>193</v>
      </c>
    </row>
    <row r="59" spans="1:2" x14ac:dyDescent="0.25">
      <c r="A59" s="1"/>
      <c r="B59" s="4" t="s">
        <v>194</v>
      </c>
    </row>
    <row r="60" spans="1:2" x14ac:dyDescent="0.25">
      <c r="A60" s="1"/>
      <c r="B60" s="4" t="s">
        <v>195</v>
      </c>
    </row>
    <row r="61" spans="1:2" x14ac:dyDescent="0.25">
      <c r="A61" s="1"/>
      <c r="B61" s="4" t="s">
        <v>196</v>
      </c>
    </row>
    <row r="62" spans="1:2" x14ac:dyDescent="0.25">
      <c r="A62" s="7"/>
      <c r="B62" s="8" t="s">
        <v>197</v>
      </c>
    </row>
    <row r="63" spans="1:2" x14ac:dyDescent="0.25">
      <c r="A63" s="7"/>
      <c r="B63" s="8" t="s">
        <v>198</v>
      </c>
    </row>
    <row r="64" spans="1:2" x14ac:dyDescent="0.25">
      <c r="A64" s="7"/>
      <c r="B64" s="8" t="s">
        <v>199</v>
      </c>
    </row>
    <row r="65" spans="1:2" x14ac:dyDescent="0.25">
      <c r="A65" s="7"/>
      <c r="B65" s="8" t="s">
        <v>200</v>
      </c>
    </row>
    <row r="66" spans="1:2" x14ac:dyDescent="0.25">
      <c r="A66" s="7"/>
      <c r="B66" s="8" t="s">
        <v>201</v>
      </c>
    </row>
    <row r="67" spans="1:2" x14ac:dyDescent="0.25">
      <c r="A67" s="7"/>
      <c r="B67" s="8" t="s">
        <v>202</v>
      </c>
    </row>
    <row r="68" spans="1:2" x14ac:dyDescent="0.25">
      <c r="A68" s="7"/>
      <c r="B68" s="8" t="s">
        <v>203</v>
      </c>
    </row>
    <row r="69" spans="1:2" x14ac:dyDescent="0.25">
      <c r="A69" s="7"/>
      <c r="B69" s="8" t="s">
        <v>204</v>
      </c>
    </row>
    <row r="70" spans="1:2" x14ac:dyDescent="0.25">
      <c r="A70" s="7"/>
      <c r="B70" s="8" t="s">
        <v>205</v>
      </c>
    </row>
    <row r="71" spans="1:2" x14ac:dyDescent="0.25">
      <c r="A71" s="7"/>
      <c r="B71" s="8" t="s">
        <v>206</v>
      </c>
    </row>
    <row r="72" spans="1:2" x14ac:dyDescent="0.25">
      <c r="A72" s="7"/>
      <c r="B72" s="8" t="s">
        <v>207</v>
      </c>
    </row>
    <row r="73" spans="1:2" x14ac:dyDescent="0.25">
      <c r="A73" s="1"/>
      <c r="B73" s="4" t="s">
        <v>208</v>
      </c>
    </row>
    <row r="74" spans="1:2" x14ac:dyDescent="0.25">
      <c r="A74" s="1"/>
      <c r="B74" s="4" t="s">
        <v>209</v>
      </c>
    </row>
    <row r="75" spans="1:2" x14ac:dyDescent="0.25">
      <c r="A75" s="1"/>
      <c r="B75" s="4" t="s">
        <v>210</v>
      </c>
    </row>
    <row r="76" spans="1:2" x14ac:dyDescent="0.25">
      <c r="A76" s="1"/>
      <c r="B76" s="4" t="s">
        <v>211</v>
      </c>
    </row>
    <row r="77" spans="1:2" x14ac:dyDescent="0.25">
      <c r="A77" s="1"/>
      <c r="B77" s="4" t="s">
        <v>212</v>
      </c>
    </row>
    <row r="78" spans="1:2" x14ac:dyDescent="0.25">
      <c r="A78" s="1"/>
      <c r="B78" s="4" t="s">
        <v>213</v>
      </c>
    </row>
    <row r="79" spans="1:2" x14ac:dyDescent="0.25">
      <c r="A79" s="1"/>
      <c r="B79" s="4" t="s">
        <v>214</v>
      </c>
    </row>
    <row r="80" spans="1:2" x14ac:dyDescent="0.25">
      <c r="A80" s="1"/>
      <c r="B80" s="4" t="s">
        <v>215</v>
      </c>
    </row>
    <row r="81" spans="1:2" x14ac:dyDescent="0.25">
      <c r="A81" s="1"/>
      <c r="B81" s="4" t="s">
        <v>216</v>
      </c>
    </row>
    <row r="82" spans="1:2" x14ac:dyDescent="0.25">
      <c r="A82" s="1"/>
      <c r="B82" s="4" t="s">
        <v>217</v>
      </c>
    </row>
    <row r="83" spans="1:2" x14ac:dyDescent="0.25">
      <c r="A83" s="1"/>
      <c r="B83" s="4" t="s">
        <v>218</v>
      </c>
    </row>
    <row r="84" spans="1:2" x14ac:dyDescent="0.25">
      <c r="A84" s="1"/>
      <c r="B84" s="4" t="s">
        <v>219</v>
      </c>
    </row>
    <row r="85" spans="1:2" x14ac:dyDescent="0.25">
      <c r="A85" s="1"/>
      <c r="B85" s="2" t="s">
        <v>220</v>
      </c>
    </row>
    <row r="86" spans="1:2" x14ac:dyDescent="0.25">
      <c r="A86" s="1"/>
      <c r="B86" s="4" t="s">
        <v>221</v>
      </c>
    </row>
    <row r="87" spans="1:2" x14ac:dyDescent="0.25">
      <c r="A87" s="1"/>
      <c r="B87" s="4" t="s">
        <v>222</v>
      </c>
    </row>
    <row r="88" spans="1:2" x14ac:dyDescent="0.25">
      <c r="A88" s="1"/>
      <c r="B88" s="4" t="s">
        <v>223</v>
      </c>
    </row>
    <row r="89" spans="1:2" x14ac:dyDescent="0.25">
      <c r="A89" s="1"/>
      <c r="B89" s="2" t="s">
        <v>224</v>
      </c>
    </row>
    <row r="90" spans="1:2" x14ac:dyDescent="0.25">
      <c r="A90" s="1"/>
      <c r="B90" s="4" t="s">
        <v>225</v>
      </c>
    </row>
    <row r="91" spans="1:2" x14ac:dyDescent="0.25">
      <c r="A91" s="1"/>
      <c r="B91" s="4" t="s">
        <v>226</v>
      </c>
    </row>
    <row r="92" spans="1:2" x14ac:dyDescent="0.25">
      <c r="A92" s="1"/>
      <c r="B92" s="4" t="s">
        <v>227</v>
      </c>
    </row>
    <row r="93" spans="1:2" x14ac:dyDescent="0.25">
      <c r="A93" s="1"/>
      <c r="B93" s="4" t="s">
        <v>228</v>
      </c>
    </row>
    <row r="94" spans="1:2" x14ac:dyDescent="0.25">
      <c r="A94" s="1"/>
      <c r="B94" s="4" t="s">
        <v>229</v>
      </c>
    </row>
    <row r="95" spans="1:2" x14ac:dyDescent="0.25">
      <c r="A95" s="1"/>
      <c r="B95" s="4" t="s">
        <v>230</v>
      </c>
    </row>
    <row r="96" spans="1:2" x14ac:dyDescent="0.25">
      <c r="A96" s="1"/>
      <c r="B96" s="4" t="s">
        <v>231</v>
      </c>
    </row>
    <row r="97" spans="1:2" x14ac:dyDescent="0.25">
      <c r="A97" s="1"/>
      <c r="B97" s="4" t="s">
        <v>232</v>
      </c>
    </row>
    <row r="98" spans="1:2" x14ac:dyDescent="0.25">
      <c r="A98" s="1"/>
      <c r="B98" s="4" t="s">
        <v>233</v>
      </c>
    </row>
    <row r="99" spans="1:2" x14ac:dyDescent="0.25">
      <c r="A99" s="1"/>
      <c r="B99" s="4" t="s">
        <v>234</v>
      </c>
    </row>
    <row r="100" spans="1:2" x14ac:dyDescent="0.25">
      <c r="A100" s="1"/>
      <c r="B100" s="4" t="s">
        <v>235</v>
      </c>
    </row>
    <row r="101" spans="1:2" x14ac:dyDescent="0.25">
      <c r="A101" s="1"/>
      <c r="B101" s="4" t="s">
        <v>236</v>
      </c>
    </row>
    <row r="102" spans="1:2" x14ac:dyDescent="0.25">
      <c r="A102" s="1"/>
      <c r="B102" s="4" t="s">
        <v>237</v>
      </c>
    </row>
    <row r="103" spans="1:2" x14ac:dyDescent="0.25">
      <c r="A103" s="1"/>
      <c r="B103" s="4" t="s">
        <v>238</v>
      </c>
    </row>
  </sheetData>
  <pageMargins left="0.7" right="0.7" top="0.75" bottom="0.75" header="0.3" footer="0.3"/>
  <pageSetup paperSize="9" scale="4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35d3bce-0ae9-44e1-8795-1bd4901d077d">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7EB3E4DB861304BBF3D401AFA36CD73" ma:contentTypeVersion="6" ma:contentTypeDescription="Crée un document." ma:contentTypeScope="" ma:versionID="fbaf27a73cdf4924e10f6f99f799e3a5">
  <xsd:schema xmlns:xsd="http://www.w3.org/2001/XMLSchema" xmlns:xs="http://www.w3.org/2001/XMLSchema" xmlns:p="http://schemas.microsoft.com/office/2006/metadata/properties" xmlns:ns2="1ed6689e-2a12-4cbb-9fe4-ef0cca41df06" xmlns:ns3="535d3bce-0ae9-44e1-8795-1bd4901d077d" targetNamespace="http://schemas.microsoft.com/office/2006/metadata/properties" ma:root="true" ma:fieldsID="ce45e86f1f9a307cfa56c48d9962d893" ns2:_="" ns3:_="">
    <xsd:import namespace="1ed6689e-2a12-4cbb-9fe4-ef0cca41df06"/>
    <xsd:import namespace="535d3bce-0ae9-44e1-8795-1bd4901d077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d6689e-2a12-4cbb-9fe4-ef0cca41df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35d3bce-0ae9-44e1-8795-1bd4901d077d"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3F1F6B-004B-4B69-BE54-C6287A88B5E1}">
  <ds:schemaRefs>
    <ds:schemaRef ds:uri="1ed6689e-2a12-4cbb-9fe4-ef0cca41df06"/>
    <ds:schemaRef ds:uri="http://purl.org/dc/elements/1.1/"/>
    <ds:schemaRef ds:uri="http://schemas.microsoft.com/office/2006/metadata/properties"/>
    <ds:schemaRef ds:uri="http://purl.org/dc/terms/"/>
    <ds:schemaRef ds:uri="http://schemas.openxmlformats.org/package/2006/metadata/core-properties"/>
    <ds:schemaRef ds:uri="535d3bce-0ae9-44e1-8795-1bd4901d077d"/>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95C1B0A0-DE54-4523-BBA8-5AFE2DE3FEFB}">
  <ds:schemaRefs>
    <ds:schemaRef ds:uri="http://schemas.microsoft.com/sharepoint/v3/contenttype/forms"/>
  </ds:schemaRefs>
</ds:datastoreItem>
</file>

<file path=customXml/itemProps3.xml><?xml version="1.0" encoding="utf-8"?>
<ds:datastoreItem xmlns:ds="http://schemas.openxmlformats.org/officeDocument/2006/customXml" ds:itemID="{A6BA18D1-5865-4E79-8B09-AB13379BE1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d6689e-2a12-4cbb-9fe4-ef0cca41df06"/>
    <ds:schemaRef ds:uri="535d3bce-0ae9-44e1-8795-1bd4901d07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1e9317b-8655-4923-aeba-8c08739d8a40}" enabled="0" method="" siteId="{b1e9317b-8655-4923-aeba-8c08739d8a4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8</vt:i4>
      </vt:variant>
    </vt:vector>
  </HeadingPairs>
  <TitlesOfParts>
    <vt:vector size="13" baseType="lpstr">
      <vt:lpstr>NOTICE EXPLICATIVE</vt:lpstr>
      <vt:lpstr>Etat récapitulatif des dépenses</vt:lpstr>
      <vt:lpstr>Synthèse E-Synergie</vt:lpstr>
      <vt:lpstr>Feuil1</vt:lpstr>
      <vt:lpstr>liste déroulante</vt:lpstr>
      <vt:lpstr>Choisir_ICI_pourcentage_ou_heures_projet</vt:lpstr>
      <vt:lpstr>Feuil1!Choisir_ICI_si_pourcentage_heures_ou_Jours_sur_projet</vt:lpstr>
      <vt:lpstr>Choisir_ICI_si_pourcentage_heures_ou_Jours_sur_projet</vt:lpstr>
      <vt:lpstr>Heures_dédiées_projet</vt:lpstr>
      <vt:lpstr>Jours_projet</vt:lpstr>
      <vt:lpstr>Pourcentage_temps_projet</vt:lpstr>
      <vt:lpstr>'Etat récapitulatif des dépenses'!Zone_d_impression</vt:lpstr>
      <vt:lpstr>'NOTICE EXPLICATIVE'!Zone_d_impression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PETIARD Christine</cp:lastModifiedBy>
  <cp:revision/>
  <cp:lastPrinted>2024-04-21T09:19:59Z</cp:lastPrinted>
  <dcterms:created xsi:type="dcterms:W3CDTF">2013-12-10T16:41:55Z</dcterms:created>
  <dcterms:modified xsi:type="dcterms:W3CDTF">2024-05-17T13:23:17Z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0x01010027EB3E4DB861304BBF3D401AFA36CD73</vt:lpwstr>
  </property>
  <property fmtid="{D5CDD505-2E9C-101B-9397-08002B2CF9AE}" pid="3" name="Order">
    <vt:r8>10200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ies>
</file>